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295" windowHeight="9705" activeTab="0"/>
  </bookViews>
  <sheets>
    <sheet name="2019." sheetId="1" r:id="rId1"/>
  </sheets>
  <definedNames>
    <definedName name="_xlnm.Print_Titles" localSheetId="0">'2019.'!$3:$4</definedName>
    <definedName name="_xlnm.Print_Area" localSheetId="0">'2019.'!$A$1:$O$178</definedName>
  </definedNames>
  <calcPr fullCalcOnLoad="1"/>
</workbook>
</file>

<file path=xl/sharedStrings.xml><?xml version="1.0" encoding="utf-8"?>
<sst xmlns="http://schemas.openxmlformats.org/spreadsheetml/2006/main" count="818" uniqueCount="278">
  <si>
    <t>Datum plaćanja</t>
  </si>
  <si>
    <t>Dužnik</t>
  </si>
  <si>
    <t>Banka</t>
  </si>
  <si>
    <t>Val</t>
  </si>
  <si>
    <t>Riznični broj jamstva</t>
  </si>
  <si>
    <t>Glavnica</t>
  </si>
  <si>
    <t>Kamata</t>
  </si>
  <si>
    <t>Turizam</t>
  </si>
  <si>
    <t>Ukupno turizam</t>
  </si>
  <si>
    <t>Promet</t>
  </si>
  <si>
    <t>Ukupno promet</t>
  </si>
  <si>
    <t>Ostalo</t>
  </si>
  <si>
    <t>UKUPNO</t>
  </si>
  <si>
    <t>TURIZAM</t>
  </si>
  <si>
    <t>POLJOPRIVREDA</t>
  </si>
  <si>
    <t>PROMET</t>
  </si>
  <si>
    <t>Poljoprivreda</t>
  </si>
  <si>
    <t>Ukupno poljoprivreda</t>
  </si>
  <si>
    <t>Lokalna uprava i samouprava</t>
  </si>
  <si>
    <t>LOKALNA</t>
  </si>
  <si>
    <t>Ukupno</t>
  </si>
  <si>
    <t>Ukupno lokalna uprava i samouprava</t>
  </si>
  <si>
    <t>Gospodarstvo</t>
  </si>
  <si>
    <t>Ukupno gospodarstvo</t>
  </si>
  <si>
    <t>GOSPODARSTVO</t>
  </si>
  <si>
    <t>Protuvrijednost u kunama</t>
  </si>
  <si>
    <t xml:space="preserve">Povrati na ime protestiranih jamstava Republike Hrvatske </t>
  </si>
  <si>
    <t xml:space="preserve"> POVRATI PO JAMSTVIMA </t>
  </si>
  <si>
    <t>Brodogradnja</t>
  </si>
  <si>
    <t>Ukupno brodogradnja</t>
  </si>
  <si>
    <t>BRODOGRADNJA</t>
  </si>
  <si>
    <t>Tečaj</t>
  </si>
  <si>
    <t>R.
 br.</t>
  </si>
  <si>
    <t>Plaćanje</t>
  </si>
  <si>
    <t>Ukupno ostalo</t>
  </si>
  <si>
    <t>OSTALO</t>
  </si>
  <si>
    <t>1.</t>
  </si>
  <si>
    <t>HŽ INFRASTRUKTURA</t>
  </si>
  <si>
    <t>IMUNOLOŠKI ZAVOD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</si>
  <si>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</si>
  <si>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</si>
  <si>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</si>
  <si>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</si>
  <si>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</si>
  <si>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</si>
  <si>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</si>
  <si>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</si>
  <si>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</si>
  <si>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</si>
  <si>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</si>
  <si>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</si>
  <si>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</si>
  <si>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</si>
  <si>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</si>
  <si>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</si>
  <si>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</si>
  <si>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</si>
  <si>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</si>
  <si>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ULJANIK GRUPA</t>
  </si>
  <si>
    <t>Pregled plaćanja - protestirana državna jamstva u 2019. godini</t>
  </si>
  <si>
    <t xml:space="preserve"> SVEUKUPNO PLAĆENO PO JAMSTVIMA 2019.</t>
  </si>
  <si>
    <t>HPB</t>
  </si>
  <si>
    <t>HRK</t>
  </si>
  <si>
    <t>F-007-12</t>
  </si>
  <si>
    <t>16.01.</t>
  </si>
  <si>
    <t>21.01.</t>
  </si>
  <si>
    <t>BRODARSKI INSTITUT</t>
  </si>
  <si>
    <t>HBOR</t>
  </si>
  <si>
    <t>F-027-15</t>
  </si>
  <si>
    <t>18.03.</t>
  </si>
  <si>
    <t>21.</t>
  </si>
  <si>
    <t>22.</t>
  </si>
  <si>
    <t>23.</t>
  </si>
  <si>
    <t>24.</t>
  </si>
  <si>
    <t>25.</t>
  </si>
  <si>
    <t>04.01.</t>
  </si>
  <si>
    <t>F-002-16</t>
  </si>
  <si>
    <t>EUR</t>
  </si>
  <si>
    <t>F-003-16</t>
  </si>
  <si>
    <t>F-011-18</t>
  </si>
  <si>
    <t>F-012-18</t>
  </si>
  <si>
    <t>09.01.</t>
  </si>
  <si>
    <t>F-004-15</t>
  </si>
  <si>
    <t>17.01.</t>
  </si>
  <si>
    <t>F-045-15</t>
  </si>
  <si>
    <t>USD</t>
  </si>
  <si>
    <t>F-047-15</t>
  </si>
  <si>
    <t>F-049-15</t>
  </si>
  <si>
    <t>F-044-15</t>
  </si>
  <si>
    <t>30.01.</t>
  </si>
  <si>
    <t>07.02.</t>
  </si>
  <si>
    <t>F-008-16</t>
  </si>
  <si>
    <t>15.02.</t>
  </si>
  <si>
    <t>F-010-16</t>
  </si>
  <si>
    <t>25.02.</t>
  </si>
  <si>
    <t>ZABA</t>
  </si>
  <si>
    <t>F-025-15</t>
  </si>
  <si>
    <t>28.02.</t>
  </si>
  <si>
    <t>ERSTE</t>
  </si>
  <si>
    <t>F-038-15</t>
  </si>
  <si>
    <t>F-037-15</t>
  </si>
  <si>
    <t>01.03.</t>
  </si>
  <si>
    <t>F-055-15</t>
  </si>
  <si>
    <t>F-053-15</t>
  </si>
  <si>
    <t>F-051-15</t>
  </si>
  <si>
    <t>F-050-15</t>
  </si>
  <si>
    <t>F-016-16</t>
  </si>
  <si>
    <t>26.</t>
  </si>
  <si>
    <t>27.</t>
  </si>
  <si>
    <t>21.03.</t>
  </si>
  <si>
    <t>IKB</t>
  </si>
  <si>
    <t>F-007-17</t>
  </si>
  <si>
    <t>28.</t>
  </si>
  <si>
    <t>04.04.</t>
  </si>
  <si>
    <t>F-010-15</t>
  </si>
  <si>
    <t>16.04.</t>
  </si>
  <si>
    <t>29.</t>
  </si>
  <si>
    <t>15.04.</t>
  </si>
  <si>
    <t>F-043-15</t>
  </si>
  <si>
    <t>TERMOMEHANIKA D.O.O. U STEČAJU</t>
  </si>
  <si>
    <t>30.</t>
  </si>
  <si>
    <t>31.</t>
  </si>
  <si>
    <t>32.</t>
  </si>
  <si>
    <t>33.</t>
  </si>
  <si>
    <t>25.04.</t>
  </si>
  <si>
    <t>KBC BANK NV</t>
  </si>
  <si>
    <t>KIO D.O.O. U STEČAJU, KARLOVAC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</si>
  <si>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</si>
  <si>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</si>
  <si>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</si>
  <si>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</si>
  <si>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</si>
  <si>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</si>
  <si>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</si>
  <si>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</si>
  <si>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</si>
  <si>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08.05.</t>
  </si>
  <si>
    <t>10.05.</t>
  </si>
  <si>
    <t>F-006-15</t>
  </si>
  <si>
    <t>F-007-15</t>
  </si>
  <si>
    <t>F-009-16</t>
  </si>
  <si>
    <t>13.05.</t>
  </si>
  <si>
    <t>F-042-15</t>
  </si>
  <si>
    <t xml:space="preserve"> NETO ODLJEV SREDSTAVA IZ DP PO OSNOVU PLAĆANJA PO JAMSTVIMA 2019.</t>
  </si>
  <si>
    <t>21.05.</t>
  </si>
  <si>
    <t>43.</t>
  </si>
  <si>
    <t>19.02.</t>
  </si>
  <si>
    <t>16.05.</t>
  </si>
  <si>
    <t>25.01.</t>
  </si>
  <si>
    <t>24.05.</t>
  </si>
  <si>
    <t>44.</t>
  </si>
  <si>
    <t>PBZ</t>
  </si>
  <si>
    <t>F-009-15</t>
  </si>
  <si>
    <t>03.06.</t>
  </si>
  <si>
    <t>F-010-17</t>
  </si>
  <si>
    <t>45.</t>
  </si>
  <si>
    <t>07.06.</t>
  </si>
  <si>
    <t>PRODUKCIJA LIBERTAS D.O.O. U STEČAJU</t>
  </si>
  <si>
    <t>HELIOS FAROS D.D. U STEČAJU</t>
  </si>
  <si>
    <t>11.06.</t>
  </si>
  <si>
    <t>F-007-14</t>
  </si>
  <si>
    <t>46.</t>
  </si>
  <si>
    <t>47.</t>
  </si>
  <si>
    <t>14.05.</t>
  </si>
  <si>
    <t>ZABA-povrat</t>
  </si>
  <si>
    <t>48.</t>
  </si>
  <si>
    <t>49.</t>
  </si>
  <si>
    <t>F-014-18</t>
  </si>
  <si>
    <t xml:space="preserve">F-043-15 </t>
  </si>
  <si>
    <t>50.</t>
  </si>
  <si>
    <t>12.06.</t>
  </si>
  <si>
    <t>F-017-14</t>
  </si>
  <si>
    <t>51.</t>
  </si>
  <si>
    <t>17.06.</t>
  </si>
  <si>
    <t>F-011-16</t>
  </si>
  <si>
    <t>52.</t>
  </si>
  <si>
    <t>06.06.</t>
  </si>
  <si>
    <t>HPB-povrat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</si>
  <si>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</si>
  <si>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</si>
  <si>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</si>
  <si>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</si>
  <si>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</si>
  <si>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</si>
  <si>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</si>
  <si>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</si>
  <si>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</si>
  <si>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</si>
  <si>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</si>
  <si>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</si>
  <si>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16.07.</t>
  </si>
  <si>
    <t>23.07.</t>
  </si>
  <si>
    <t>F-017-16</t>
  </si>
  <si>
    <t>F-001-17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</si>
  <si>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</si>
  <si>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</si>
  <si>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</si>
  <si>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</si>
  <si>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</si>
  <si>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</si>
  <si>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</si>
  <si>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</si>
  <si>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</si>
  <si>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05.07.</t>
  </si>
  <si>
    <t>09.07.</t>
  </si>
  <si>
    <t>74.</t>
  </si>
  <si>
    <t>75.</t>
  </si>
  <si>
    <t>76.</t>
  </si>
  <si>
    <t>77.</t>
  </si>
  <si>
    <t>78.</t>
  </si>
  <si>
    <t>79.</t>
  </si>
  <si>
    <t>80.</t>
  </si>
  <si>
    <t>F-013-18</t>
  </si>
  <si>
    <t>F-019-16</t>
  </si>
  <si>
    <t>ULJANIK PLOVIDBA</t>
  </si>
  <si>
    <t>31.07.</t>
  </si>
  <si>
    <t>19.08.</t>
  </si>
  <si>
    <t>ULJANIK PLOVIDBA d.d.</t>
  </si>
  <si>
    <t>F-004-18</t>
  </si>
  <si>
    <t>povrat</t>
  </si>
  <si>
    <t>23.09.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</si>
  <si>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</si>
  <si>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</si>
  <si>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</si>
  <si>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</si>
  <si>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</si>
  <si>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</si>
  <si>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</si>
  <si>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</si>
  <si>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</si>
  <si>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</si>
  <si>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</si>
  <si>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</si>
  <si>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03.10.</t>
  </si>
  <si>
    <t>04.10.</t>
  </si>
  <si>
    <t>14.10.</t>
  </si>
  <si>
    <t>F-033-15</t>
  </si>
  <si>
    <t>F-034-15</t>
  </si>
  <si>
    <t>F-021-15</t>
  </si>
  <si>
    <t>F-022-15</t>
  </si>
  <si>
    <t>25.10.</t>
  </si>
  <si>
    <t>93.</t>
  </si>
  <si>
    <t>94.</t>
  </si>
  <si>
    <t>95.</t>
  </si>
  <si>
    <t>96.</t>
  </si>
  <si>
    <t>97.</t>
  </si>
  <si>
    <t>98.</t>
  </si>
  <si>
    <t>99.</t>
  </si>
  <si>
    <t>100.</t>
  </si>
  <si>
    <t>30.10.</t>
  </si>
  <si>
    <t>F-013-10</t>
  </si>
  <si>
    <t>F-009-17</t>
  </si>
  <si>
    <t>F-009-12</t>
  </si>
  <si>
    <t>F-003-15</t>
  </si>
  <si>
    <t>F-031-15</t>
  </si>
  <si>
    <t>F-032-15</t>
  </si>
  <si>
    <t>11.11.</t>
  </si>
  <si>
    <t>27.11.</t>
  </si>
  <si>
    <t>ĐURO ĐAKOVIĆ SPECIJALNA VOZILA</t>
  </si>
  <si>
    <t>F-020-10</t>
  </si>
  <si>
    <t>02.12.</t>
  </si>
  <si>
    <t>11.12.</t>
  </si>
  <si>
    <t>12.12.</t>
  </si>
  <si>
    <t>31.12.</t>
  </si>
  <si>
    <t xml:space="preserve">povrat </t>
  </si>
  <si>
    <t>VIS D.D. U STEČAJU</t>
  </si>
  <si>
    <t>MODRA ŠPILJA D.D. U STEČAJU</t>
  </si>
  <si>
    <t>ĐURO ĐAKOVIĆ SPECIJALNA VOZILA d.d.</t>
  </si>
  <si>
    <t>HŽ INFRASTRUKTURA d.o.o.</t>
  </si>
  <si>
    <t>IMUNOLOŠKI ZAVOD d.d.</t>
  </si>
  <si>
    <t>BRODARSKI INSTITUT d.o.o.</t>
  </si>
  <si>
    <t>ULJANIK d.d.</t>
  </si>
  <si>
    <t xml:space="preserve">3. MAJ BRODOGRADILIŠTE d.d. </t>
  </si>
  <si>
    <t>ULJANIK BRODOGRADILIŠTE d.d.</t>
  </si>
  <si>
    <t>OLMA D.D.</t>
  </si>
  <si>
    <t>UKUPNO ULJANIK d.d.</t>
  </si>
  <si>
    <t>UKUPNO 3. MAJ d.d.</t>
  </si>
  <si>
    <t>UKUPNO ULJANIK BRODOGRADILIŠTE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</si>
</sst>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00"/>
    <numFmt numFmtId="170" formatCode="#,##0.00\ &quot;kn&quot;"/>
    <numFmt numFmtId="171" formatCode="0.000000"/>
    <numFmt numFmtId="172" formatCode="#,##0.00000"/>
    <numFmt numFmtId="173" formatCode="d\.m\.yyyy\.;@"/>
    <numFmt numFmtId="174" formatCode="[$-41A]d\.\ mmmm\ yyyy\."/>
    <numFmt numFmtId="175" formatCode="d/m/yyyy/;@"/>
    <numFmt numFmtId="176" formatCode="#,##0.00_ ;\-#,##0.00\ "/>
  </numFmts>
  <fonts count="7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2"/>
      <name val="Times New Roman CE"/>
      <family val="0"/>
    </font>
    <font>
      <b/>
      <sz val="12"/>
      <color indexed="48"/>
      <name val="Times New Roman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u val="singleAccounting"/>
      <sz val="12"/>
      <color indexed="10"/>
      <name val="Times New Roman"/>
      <family val="1"/>
    </font>
    <font>
      <sz val="12"/>
      <color indexed="10"/>
      <name val="Times New Roman CE"/>
      <family val="1"/>
    </font>
    <font>
      <sz val="12"/>
      <color indexed="8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u val="singleAccounting"/>
      <sz val="12"/>
      <color rgb="FFFF0000"/>
      <name val="Times New Roman"/>
      <family val="1"/>
    </font>
    <font>
      <sz val="12"/>
      <color rgb="FFFF0000"/>
      <name val="Times New Roman CE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333333"/>
      <name val="Arial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7" fillId="33" borderId="10" xfId="0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7" fillId="0" borderId="14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2" fontId="64" fillId="0" borderId="0" xfId="0" applyNumberFormat="1" applyFont="1" applyFill="1" applyAlignment="1">
      <alignment horizontal="center" vertical="center"/>
    </xf>
    <xf numFmtId="172" fontId="65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172" fontId="65" fillId="0" borderId="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43" fontId="68" fillId="0" borderId="0" xfId="0" applyNumberFormat="1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vertical="center"/>
    </xf>
    <xf numFmtId="0" fontId="67" fillId="0" borderId="16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right" vertical="center"/>
    </xf>
    <xf numFmtId="0" fontId="68" fillId="0" borderId="0" xfId="0" applyFont="1" applyFill="1" applyBorder="1" applyAlignment="1">
      <alignment horizontal="right" vertical="center"/>
    </xf>
    <xf numFmtId="172" fontId="69" fillId="0" borderId="0" xfId="0" applyNumberFormat="1" applyFont="1" applyFill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172" fontId="69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7" fillId="0" borderId="0" xfId="0" applyFont="1" applyFill="1" applyAlignment="1">
      <alignment horizontal="right" vertical="center"/>
    </xf>
    <xf numFmtId="172" fontId="6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4" fontId="8" fillId="0" borderId="17" xfId="0" applyNumberFormat="1" applyFont="1" applyFill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68" fillId="34" borderId="18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168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68" fontId="7" fillId="33" borderId="19" xfId="64" applyFont="1" applyFill="1" applyBorder="1" applyAlignment="1">
      <alignment horizontal="center" vertical="center"/>
    </xf>
    <xf numFmtId="4" fontId="7" fillId="33" borderId="10" xfId="64" applyNumberFormat="1" applyFont="1" applyFill="1" applyBorder="1" applyAlignment="1">
      <alignment horizontal="right" vertical="center"/>
    </xf>
    <xf numFmtId="4" fontId="7" fillId="33" borderId="13" xfId="64" applyNumberFormat="1" applyFont="1" applyFill="1" applyBorder="1" applyAlignment="1">
      <alignment horizontal="right" vertical="center"/>
    </xf>
    <xf numFmtId="4" fontId="7" fillId="33" borderId="12" xfId="64" applyNumberFormat="1" applyFont="1" applyFill="1" applyBorder="1" applyAlignment="1">
      <alignment horizontal="right" vertical="center"/>
    </xf>
    <xf numFmtId="4" fontId="7" fillId="33" borderId="21" xfId="64" applyNumberFormat="1" applyFont="1" applyFill="1" applyBorder="1" applyAlignment="1">
      <alignment horizontal="right" vertical="center"/>
    </xf>
    <xf numFmtId="168" fontId="7" fillId="0" borderId="0" xfId="64" applyFont="1" applyFill="1" applyBorder="1" applyAlignment="1">
      <alignment vertical="center"/>
    </xf>
    <xf numFmtId="168" fontId="7" fillId="33" borderId="19" xfId="64" applyFont="1" applyFill="1" applyBorder="1" applyAlignment="1">
      <alignment horizontal="right" vertical="center"/>
    </xf>
    <xf numFmtId="172" fontId="7" fillId="33" borderId="12" xfId="64" applyNumberFormat="1" applyFont="1" applyFill="1" applyBorder="1" applyAlignment="1">
      <alignment horizontal="right" vertical="center"/>
    </xf>
    <xf numFmtId="4" fontId="7" fillId="33" borderId="19" xfId="64" applyNumberFormat="1" applyFont="1" applyFill="1" applyBorder="1" applyAlignment="1">
      <alignment horizontal="right" vertical="center"/>
    </xf>
    <xf numFmtId="168" fontId="66" fillId="33" borderId="12" xfId="64" applyFont="1" applyFill="1" applyBorder="1" applyAlignment="1">
      <alignment horizontal="center" vertical="center"/>
    </xf>
    <xf numFmtId="4" fontId="66" fillId="33" borderId="10" xfId="64" applyNumberFormat="1" applyFont="1" applyFill="1" applyBorder="1" applyAlignment="1">
      <alignment horizontal="right" vertical="center"/>
    </xf>
    <xf numFmtId="4" fontId="66" fillId="33" borderId="13" xfId="64" applyNumberFormat="1" applyFont="1" applyFill="1" applyBorder="1" applyAlignment="1">
      <alignment horizontal="right" vertical="center"/>
    </xf>
    <xf numFmtId="4" fontId="66" fillId="33" borderId="12" xfId="64" applyNumberFormat="1" applyFont="1" applyFill="1" applyBorder="1" applyAlignment="1">
      <alignment horizontal="right" vertical="center"/>
    </xf>
    <xf numFmtId="172" fontId="66" fillId="33" borderId="12" xfId="64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8" fillId="34" borderId="22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/>
    </xf>
    <xf numFmtId="0" fontId="67" fillId="33" borderId="12" xfId="0" applyFont="1" applyFill="1" applyBorder="1" applyAlignment="1">
      <alignment horizontal="center" vertical="center"/>
    </xf>
    <xf numFmtId="4" fontId="67" fillId="33" borderId="10" xfId="0" applyNumberFormat="1" applyFont="1" applyFill="1" applyBorder="1" applyAlignment="1">
      <alignment horizontal="right" vertical="center"/>
    </xf>
    <xf numFmtId="4" fontId="67" fillId="33" borderId="10" xfId="64" applyNumberFormat="1" applyFont="1" applyFill="1" applyBorder="1" applyAlignment="1">
      <alignment horizontal="right" vertical="center"/>
    </xf>
    <xf numFmtId="4" fontId="67" fillId="33" borderId="12" xfId="0" applyNumberFormat="1" applyFont="1" applyFill="1" applyBorder="1" applyAlignment="1">
      <alignment horizontal="right" vertical="center"/>
    </xf>
    <xf numFmtId="0" fontId="66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66" fillId="33" borderId="23" xfId="0" applyFont="1" applyFill="1" applyBorder="1" applyAlignment="1">
      <alignment vertical="center"/>
    </xf>
    <xf numFmtId="0" fontId="66" fillId="33" borderId="24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4" fontId="66" fillId="33" borderId="23" xfId="0" applyNumberFormat="1" applyFont="1" applyFill="1" applyBorder="1" applyAlignment="1">
      <alignment horizontal="right" vertical="center"/>
    </xf>
    <xf numFmtId="4" fontId="66" fillId="33" borderId="23" xfId="64" applyNumberFormat="1" applyFont="1" applyFill="1" applyBorder="1" applyAlignment="1">
      <alignment horizontal="right" vertical="center"/>
    </xf>
    <xf numFmtId="4" fontId="66" fillId="33" borderId="24" xfId="64" applyNumberFormat="1" applyFont="1" applyFill="1" applyBorder="1" applyAlignment="1">
      <alignment horizontal="right" vertical="center"/>
    </xf>
    <xf numFmtId="4" fontId="66" fillId="33" borderId="16" xfId="64" applyNumberFormat="1" applyFont="1" applyFill="1" applyBorder="1" applyAlignment="1">
      <alignment horizontal="right" vertical="center"/>
    </xf>
    <xf numFmtId="4" fontId="66" fillId="33" borderId="15" xfId="64" applyNumberFormat="1" applyFont="1" applyFill="1" applyBorder="1" applyAlignment="1">
      <alignment horizontal="right" vertical="center"/>
    </xf>
    <xf numFmtId="168" fontId="66" fillId="33" borderId="12" xfId="64" applyFont="1" applyFill="1" applyBorder="1" applyAlignment="1">
      <alignment horizontal="right" vertical="center"/>
    </xf>
    <xf numFmtId="4" fontId="66" fillId="33" borderId="10" xfId="0" applyNumberFormat="1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vertical="center"/>
    </xf>
    <xf numFmtId="4" fontId="66" fillId="0" borderId="11" xfId="0" applyNumberFormat="1" applyFont="1" applyFill="1" applyBorder="1" applyAlignment="1">
      <alignment horizontal="right" vertical="center"/>
    </xf>
    <xf numFmtId="4" fontId="6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72" fontId="0" fillId="0" borderId="0" xfId="0" applyNumberFormat="1" applyFill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70" fillId="0" borderId="0" xfId="0" applyNumberFormat="1" applyFont="1" applyFill="1" applyAlignment="1">
      <alignment vertical="center"/>
    </xf>
    <xf numFmtId="43" fontId="70" fillId="0" borderId="26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7" fillId="35" borderId="28" xfId="0" applyNumberFormat="1" applyFont="1" applyFill="1" applyBorder="1" applyAlignment="1">
      <alignment vertical="center"/>
    </xf>
    <xf numFmtId="4" fontId="68" fillId="34" borderId="10" xfId="6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" fontId="68" fillId="34" borderId="13" xfId="64" applyNumberFormat="1" applyFont="1" applyFill="1" applyBorder="1" applyAlignment="1">
      <alignment horizontal="right" vertical="center"/>
    </xf>
    <xf numFmtId="4" fontId="13" fillId="34" borderId="12" xfId="64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69" fillId="36" borderId="29" xfId="0" applyFont="1" applyFill="1" applyBorder="1" applyAlignment="1">
      <alignment horizontal="center" vertical="center"/>
    </xf>
    <xf numFmtId="14" fontId="69" fillId="36" borderId="30" xfId="0" applyNumberFormat="1" applyFont="1" applyFill="1" applyBorder="1" applyAlignment="1">
      <alignment horizontal="center" vertical="center"/>
    </xf>
    <xf numFmtId="0" fontId="69" fillId="36" borderId="31" xfId="0" applyFont="1" applyFill="1" applyBorder="1" applyAlignment="1">
      <alignment horizontal="left" vertical="center"/>
    </xf>
    <xf numFmtId="0" fontId="69" fillId="36" borderId="31" xfId="0" applyFont="1" applyFill="1" applyBorder="1" applyAlignment="1">
      <alignment horizontal="center" vertical="center"/>
    </xf>
    <xf numFmtId="0" fontId="71" fillId="36" borderId="29" xfId="0" applyFont="1" applyFill="1" applyBorder="1" applyAlignment="1">
      <alignment horizontal="center" vertical="center"/>
    </xf>
    <xf numFmtId="0" fontId="69" fillId="36" borderId="32" xfId="0" applyFont="1" applyFill="1" applyBorder="1" applyAlignment="1">
      <alignment horizontal="center" vertical="center"/>
    </xf>
    <xf numFmtId="4" fontId="71" fillId="36" borderId="31" xfId="0" applyNumberFormat="1" applyFont="1" applyFill="1" applyBorder="1" applyAlignment="1">
      <alignment horizontal="right" vertical="center"/>
    </xf>
    <xf numFmtId="4" fontId="71" fillId="36" borderId="31" xfId="64" applyNumberFormat="1" applyFont="1" applyFill="1" applyBorder="1" applyAlignment="1">
      <alignment horizontal="right" vertical="center"/>
    </xf>
    <xf numFmtId="4" fontId="71" fillId="36" borderId="33" xfId="64" applyNumberFormat="1" applyFont="1" applyFill="1" applyBorder="1" applyAlignment="1">
      <alignment horizontal="right" vertical="center"/>
    </xf>
    <xf numFmtId="4" fontId="69" fillId="0" borderId="0" xfId="0" applyNumberFormat="1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" fontId="3" fillId="36" borderId="35" xfId="0" applyNumberFormat="1" applyFont="1" applyFill="1" applyBorder="1" applyAlignment="1">
      <alignment horizontal="right" vertical="center"/>
    </xf>
    <xf numFmtId="0" fontId="66" fillId="33" borderId="36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vertical="center"/>
    </xf>
    <xf numFmtId="0" fontId="66" fillId="33" borderId="37" xfId="0" applyFont="1" applyFill="1" applyBorder="1" applyAlignment="1">
      <alignment horizontal="center" vertical="center"/>
    </xf>
    <xf numFmtId="168" fontId="66" fillId="33" borderId="36" xfId="64" applyFont="1" applyFill="1" applyBorder="1" applyAlignment="1">
      <alignment horizontal="center" vertical="center"/>
    </xf>
    <xf numFmtId="4" fontId="66" fillId="33" borderId="20" xfId="64" applyNumberFormat="1" applyFont="1" applyFill="1" applyBorder="1" applyAlignment="1">
      <alignment horizontal="right" vertical="center"/>
    </xf>
    <xf numFmtId="4" fontId="66" fillId="33" borderId="37" xfId="64" applyNumberFormat="1" applyFont="1" applyFill="1" applyBorder="1" applyAlignment="1">
      <alignment horizontal="right" vertical="center"/>
    </xf>
    <xf numFmtId="4" fontId="66" fillId="33" borderId="36" xfId="64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172" fontId="66" fillId="33" borderId="36" xfId="64" applyNumberFormat="1" applyFont="1" applyFill="1" applyBorder="1" applyAlignment="1">
      <alignment horizontal="right" vertical="center"/>
    </xf>
    <xf numFmtId="4" fontId="3" fillId="36" borderId="35" xfId="65" applyNumberFormat="1" applyFont="1" applyFill="1" applyBorder="1" applyAlignment="1">
      <alignment horizontal="right" vertical="center"/>
    </xf>
    <xf numFmtId="4" fontId="5" fillId="36" borderId="35" xfId="62" applyNumberFormat="1" applyFont="1" applyFill="1" applyBorder="1" applyAlignment="1">
      <alignment horizontal="right" vertical="center"/>
    </xf>
    <xf numFmtId="4" fontId="3" fillId="36" borderId="39" xfId="65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14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4" fontId="5" fillId="0" borderId="4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33" borderId="20" xfId="64" applyNumberFormat="1" applyFont="1" applyFill="1" applyBorder="1" applyAlignment="1">
      <alignment horizontal="right" vertical="center"/>
    </xf>
    <xf numFmtId="4" fontId="7" fillId="33" borderId="37" xfId="64" applyNumberFormat="1" applyFont="1" applyFill="1" applyBorder="1" applyAlignment="1">
      <alignment horizontal="right" vertical="center"/>
    </xf>
    <xf numFmtId="4" fontId="7" fillId="33" borderId="36" xfId="0" applyNumberFormat="1" applyFont="1" applyFill="1" applyBorder="1" applyAlignment="1">
      <alignment horizontal="right" vertical="center"/>
    </xf>
    <xf numFmtId="172" fontId="7" fillId="33" borderId="36" xfId="64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4" fontId="72" fillId="0" borderId="31" xfId="65" applyNumberFormat="1" applyFont="1" applyFill="1" applyBorder="1" applyAlignment="1">
      <alignment horizontal="right" vertical="center"/>
    </xf>
    <xf numFmtId="4" fontId="72" fillId="0" borderId="35" xfId="65" applyNumberFormat="1" applyFont="1" applyFill="1" applyBorder="1" applyAlignment="1">
      <alignment horizontal="right" vertical="center"/>
    </xf>
    <xf numFmtId="0" fontId="72" fillId="0" borderId="47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4" fontId="73" fillId="33" borderId="10" xfId="64" applyNumberFormat="1" applyFont="1" applyFill="1" applyBorder="1" applyAlignment="1">
      <alignment horizontal="right" vertical="center"/>
    </xf>
    <xf numFmtId="4" fontId="73" fillId="33" borderId="13" xfId="64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0" fontId="72" fillId="0" borderId="38" xfId="0" applyFont="1" applyFill="1" applyBorder="1" applyAlignment="1">
      <alignment horizontal="center" vertical="center"/>
    </xf>
    <xf numFmtId="4" fontId="73" fillId="33" borderId="12" xfId="64" applyNumberFormat="1" applyFont="1" applyFill="1" applyBorder="1" applyAlignment="1">
      <alignment horizontal="right" vertical="center"/>
    </xf>
    <xf numFmtId="4" fontId="13" fillId="34" borderId="18" xfId="64" applyNumberFormat="1" applyFont="1" applyFill="1" applyBorder="1" applyAlignment="1">
      <alignment horizontal="right" vertical="center"/>
    </xf>
    <xf numFmtId="4" fontId="13" fillId="34" borderId="10" xfId="64" applyNumberFormat="1" applyFont="1" applyFill="1" applyBorder="1" applyAlignment="1">
      <alignment horizontal="right" vertical="center"/>
    </xf>
    <xf numFmtId="4" fontId="13" fillId="34" borderId="13" xfId="64" applyNumberFormat="1" applyFont="1" applyFill="1" applyBorder="1" applyAlignment="1">
      <alignment horizontal="right" vertical="center"/>
    </xf>
    <xf numFmtId="4" fontId="5" fillId="37" borderId="35" xfId="0" applyNumberFormat="1" applyFont="1" applyFill="1" applyBorder="1" applyAlignment="1">
      <alignment horizontal="right" vertical="center"/>
    </xf>
    <xf numFmtId="0" fontId="5" fillId="36" borderId="35" xfId="0" applyFont="1" applyFill="1" applyBorder="1" applyAlignment="1">
      <alignment horizontal="center" vertical="center"/>
    </xf>
    <xf numFmtId="4" fontId="3" fillId="0" borderId="31" xfId="62" applyNumberFormat="1" applyFont="1" applyBorder="1" applyAlignment="1">
      <alignment horizontal="right" vertical="center"/>
    </xf>
    <xf numFmtId="4" fontId="3" fillId="0" borderId="31" xfId="62" applyNumberFormat="1" applyFont="1" applyBorder="1" applyAlignment="1">
      <alignment vertical="center"/>
    </xf>
    <xf numFmtId="4" fontId="5" fillId="36" borderId="31" xfId="65" applyNumberFormat="1" applyFont="1" applyFill="1" applyBorder="1" applyAlignment="1">
      <alignment horizontal="right" vertical="center"/>
    </xf>
    <xf numFmtId="4" fontId="3" fillId="36" borderId="35" xfId="64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horizontal="center" vertical="center"/>
    </xf>
    <xf numFmtId="173" fontId="5" fillId="36" borderId="30" xfId="0" applyNumberFormat="1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4" fontId="3" fillId="36" borderId="31" xfId="0" applyNumberFormat="1" applyFont="1" applyFill="1" applyBorder="1" applyAlignment="1">
      <alignment horizontal="right" vertical="center"/>
    </xf>
    <xf numFmtId="4" fontId="3" fillId="36" borderId="31" xfId="65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4" fontId="72" fillId="37" borderId="31" xfId="0" applyNumberFormat="1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4" fontId="72" fillId="37" borderId="35" xfId="0" applyNumberFormat="1" applyFont="1" applyFill="1" applyBorder="1" applyAlignment="1">
      <alignment horizontal="right" vertical="center"/>
    </xf>
    <xf numFmtId="0" fontId="72" fillId="37" borderId="35" xfId="65" applyNumberFormat="1" applyFont="1" applyFill="1" applyBorder="1" applyAlignment="1">
      <alignment horizontal="right" vertical="center"/>
    </xf>
    <xf numFmtId="4" fontId="72" fillId="37" borderId="35" xfId="0" applyNumberFormat="1" applyFont="1" applyFill="1" applyBorder="1" applyAlignment="1">
      <alignment horizontal="right" vertical="center" wrapText="1"/>
    </xf>
    <xf numFmtId="0" fontId="72" fillId="37" borderId="35" xfId="0" applyNumberFormat="1" applyFont="1" applyFill="1" applyBorder="1" applyAlignment="1">
      <alignment horizontal="right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/>
    </xf>
    <xf numFmtId="0" fontId="72" fillId="0" borderId="41" xfId="51" applyFont="1" applyFill="1" applyBorder="1" applyAlignment="1">
      <alignment horizontal="center" vertical="center"/>
      <protection/>
    </xf>
    <xf numFmtId="0" fontId="72" fillId="0" borderId="35" xfId="51" applyFont="1" applyFill="1" applyBorder="1" applyAlignment="1">
      <alignment horizontal="center" vertical="center"/>
      <protection/>
    </xf>
    <xf numFmtId="0" fontId="72" fillId="0" borderId="48" xfId="51" applyFont="1" applyFill="1" applyBorder="1" applyAlignment="1">
      <alignment horizontal="center" vertical="center"/>
      <protection/>
    </xf>
    <xf numFmtId="0" fontId="72" fillId="0" borderId="42" xfId="51" applyFont="1" applyFill="1" applyBorder="1" applyAlignment="1">
      <alignment horizontal="center" vertical="center"/>
      <protection/>
    </xf>
    <xf numFmtId="2" fontId="3" fillId="0" borderId="35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/>
    </xf>
    <xf numFmtId="4" fontId="5" fillId="37" borderId="35" xfId="0" applyNumberFormat="1" applyFont="1" applyFill="1" applyBorder="1" applyAlignment="1">
      <alignment horizontal="right" vertical="center" wrapText="1"/>
    </xf>
    <xf numFmtId="4" fontId="5" fillId="37" borderId="35" xfId="65" applyNumberFormat="1" applyFont="1" applyFill="1" applyBorder="1" applyAlignment="1">
      <alignment horizontal="right" vertical="center"/>
    </xf>
    <xf numFmtId="0" fontId="72" fillId="0" borderId="43" xfId="0" applyFont="1" applyFill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/>
    </xf>
    <xf numFmtId="4" fontId="5" fillId="37" borderId="39" xfId="0" applyNumberFormat="1" applyFont="1" applyFill="1" applyBorder="1" applyAlignment="1">
      <alignment horizontal="right" vertical="center" wrapText="1"/>
    </xf>
    <xf numFmtId="4" fontId="5" fillId="37" borderId="39" xfId="0" applyNumberFormat="1" applyFont="1" applyFill="1" applyBorder="1" applyAlignment="1">
      <alignment horizontal="right" vertical="center"/>
    </xf>
    <xf numFmtId="4" fontId="72" fillId="0" borderId="39" xfId="65" applyNumberFormat="1" applyFont="1" applyFill="1" applyBorder="1" applyAlignment="1">
      <alignment horizontal="right" vertical="center"/>
    </xf>
    <xf numFmtId="4" fontId="3" fillId="36" borderId="51" xfId="0" applyNumberFormat="1" applyFont="1" applyFill="1" applyBorder="1" applyAlignment="1">
      <alignment horizontal="right" vertical="center"/>
    </xf>
    <xf numFmtId="4" fontId="3" fillId="36" borderId="51" xfId="65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4" fontId="3" fillId="36" borderId="52" xfId="0" applyNumberFormat="1" applyFont="1" applyFill="1" applyBorder="1" applyAlignment="1">
      <alignment horizontal="right" vertical="center"/>
    </xf>
    <xf numFmtId="4" fontId="3" fillId="36" borderId="52" xfId="65" applyNumberFormat="1" applyFont="1" applyFill="1" applyBorder="1" applyAlignment="1">
      <alignment horizontal="right" vertical="center"/>
    </xf>
    <xf numFmtId="4" fontId="3" fillId="36" borderId="48" xfId="65" applyNumberFormat="1" applyFont="1" applyFill="1" applyBorder="1" applyAlignment="1">
      <alignment horizontal="right" vertical="center"/>
    </xf>
    <xf numFmtId="4" fontId="72" fillId="0" borderId="46" xfId="65" applyNumberFormat="1" applyFont="1" applyFill="1" applyBorder="1" applyAlignment="1">
      <alignment horizontal="right" vertical="center"/>
    </xf>
    <xf numFmtId="0" fontId="72" fillId="0" borderId="53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right"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5" xfId="65" applyNumberFormat="1" applyFont="1" applyFill="1" applyBorder="1" applyAlignment="1">
      <alignment horizontal="right"/>
    </xf>
    <xf numFmtId="4" fontId="5" fillId="0" borderId="35" xfId="65" applyNumberFormat="1" applyFont="1" applyFill="1" applyBorder="1" applyAlignment="1">
      <alignment horizontal="right" vertical="center"/>
    </xf>
    <xf numFmtId="4" fontId="68" fillId="0" borderId="35" xfId="65" applyNumberFormat="1" applyFont="1" applyFill="1" applyBorder="1" applyAlignment="1">
      <alignment horizontal="right" vertical="center"/>
    </xf>
    <xf numFmtId="2" fontId="5" fillId="0" borderId="35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4" fontId="5" fillId="0" borderId="35" xfId="65" applyNumberFormat="1" applyFont="1" applyFill="1" applyBorder="1" applyAlignment="1">
      <alignment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55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 vertical="center"/>
    </xf>
    <xf numFmtId="4" fontId="3" fillId="0" borderId="54" xfId="62" applyNumberFormat="1" applyFont="1" applyBorder="1" applyAlignment="1">
      <alignment horizontal="right" vertical="center"/>
    </xf>
    <xf numFmtId="4" fontId="3" fillId="0" borderId="54" xfId="62" applyNumberFormat="1" applyFont="1" applyBorder="1" applyAlignment="1">
      <alignment vertical="center"/>
    </xf>
    <xf numFmtId="0" fontId="72" fillId="0" borderId="57" xfId="0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4" fontId="72" fillId="0" borderId="39" xfId="0" applyNumberFormat="1" applyFont="1" applyFill="1" applyBorder="1" applyAlignment="1">
      <alignment horizontal="right" vertical="center" wrapText="1"/>
    </xf>
    <xf numFmtId="4" fontId="72" fillId="0" borderId="39" xfId="0" applyNumberFormat="1" applyFont="1" applyFill="1" applyBorder="1" applyAlignment="1">
      <alignment horizontal="right" vertical="center"/>
    </xf>
    <xf numFmtId="4" fontId="72" fillId="0" borderId="39" xfId="65" applyNumberFormat="1" applyFont="1" applyFill="1" applyBorder="1" applyAlignment="1">
      <alignment vertical="center"/>
    </xf>
    <xf numFmtId="4" fontId="72" fillId="0" borderId="58" xfId="65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4" fontId="3" fillId="0" borderId="54" xfId="64" applyNumberFormat="1" applyFont="1" applyFill="1" applyBorder="1" applyAlignment="1">
      <alignment horizontal="right" vertical="center"/>
    </xf>
    <xf numFmtId="4" fontId="5" fillId="36" borderId="54" xfId="62" applyNumberFormat="1" applyFont="1" applyFill="1" applyBorder="1" applyAlignment="1">
      <alignment horizontal="right" vertical="center"/>
    </xf>
    <xf numFmtId="4" fontId="5" fillId="0" borderId="54" xfId="64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right"/>
    </xf>
    <xf numFmtId="0" fontId="5" fillId="0" borderId="4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4" fontId="13" fillId="0" borderId="35" xfId="65" applyNumberFormat="1" applyFont="1" applyFill="1" applyBorder="1" applyAlignment="1">
      <alignment horizontal="right" vertical="center"/>
    </xf>
    <xf numFmtId="4" fontId="3" fillId="0" borderId="35" xfId="64" applyNumberFormat="1" applyFont="1" applyFill="1" applyBorder="1" applyAlignment="1">
      <alignment horizontal="right" vertical="center"/>
    </xf>
    <xf numFmtId="4" fontId="5" fillId="0" borderId="35" xfId="64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4" fontId="5" fillId="36" borderId="52" xfId="62" applyNumberFormat="1" applyFont="1" applyFill="1" applyBorder="1" applyAlignment="1">
      <alignment horizontal="right" vertical="center"/>
    </xf>
    <xf numFmtId="4" fontId="3" fillId="36" borderId="54" xfId="0" applyNumberFormat="1" applyFont="1" applyFill="1" applyBorder="1" applyAlignment="1">
      <alignment horizontal="right" vertical="center"/>
    </xf>
    <xf numFmtId="4" fontId="3" fillId="36" borderId="54" xfId="65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14" fontId="5" fillId="0" borderId="60" xfId="0" applyNumberFormat="1" applyFont="1" applyFill="1" applyBorder="1" applyAlignment="1">
      <alignment horizontal="center" vertical="center"/>
    </xf>
    <xf numFmtId="4" fontId="72" fillId="0" borderId="35" xfId="0" applyNumberFormat="1" applyFont="1" applyFill="1" applyBorder="1" applyAlignment="1">
      <alignment horizontal="right" vertical="center" wrapText="1"/>
    </xf>
    <xf numFmtId="4" fontId="72" fillId="0" borderId="35" xfId="0" applyNumberFormat="1" applyFont="1" applyFill="1" applyBorder="1" applyAlignment="1">
      <alignment horizontal="right" vertical="center"/>
    </xf>
    <xf numFmtId="4" fontId="72" fillId="0" borderId="35" xfId="65" applyNumberFormat="1" applyFont="1" applyFill="1" applyBorder="1" applyAlignment="1">
      <alignment vertical="center"/>
    </xf>
    <xf numFmtId="4" fontId="5" fillId="0" borderId="54" xfId="65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4" fontId="3" fillId="36" borderId="39" xfId="0" applyNumberFormat="1" applyFont="1" applyFill="1" applyBorder="1" applyAlignment="1">
      <alignment horizontal="right" vertical="center"/>
    </xf>
    <xf numFmtId="4" fontId="5" fillId="36" borderId="39" xfId="62" applyNumberFormat="1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41" xfId="51" applyFont="1" applyFill="1" applyBorder="1" applyAlignment="1">
      <alignment horizontal="center" vertical="center"/>
      <protection/>
    </xf>
    <xf numFmtId="0" fontId="5" fillId="0" borderId="35" xfId="51" applyFont="1" applyFill="1" applyBorder="1" applyAlignment="1">
      <alignment horizontal="center" vertical="center"/>
      <protection/>
    </xf>
    <xf numFmtId="0" fontId="5" fillId="0" borderId="48" xfId="51" applyFont="1" applyFill="1" applyBorder="1" applyAlignment="1">
      <alignment horizontal="center" vertical="center"/>
      <protection/>
    </xf>
    <xf numFmtId="0" fontId="5" fillId="0" borderId="42" xfId="51" applyFont="1" applyFill="1" applyBorder="1" applyAlignment="1">
      <alignment horizontal="center" vertical="center"/>
      <protection/>
    </xf>
    <xf numFmtId="16" fontId="5" fillId="0" borderId="41" xfId="51" applyNumberFormat="1" applyFont="1" applyFill="1" applyBorder="1" applyAlignment="1">
      <alignment horizontal="center" vertical="center"/>
      <protection/>
    </xf>
    <xf numFmtId="4" fontId="68" fillId="34" borderId="18" xfId="64" applyNumberFormat="1" applyFont="1" applyFill="1" applyBorder="1" applyAlignment="1">
      <alignment horizontal="right" vertical="center"/>
    </xf>
    <xf numFmtId="172" fontId="68" fillId="34" borderId="12" xfId="64" applyNumberFormat="1" applyFont="1" applyFill="1" applyBorder="1" applyAlignment="1">
      <alignment horizontal="right" vertical="center"/>
    </xf>
    <xf numFmtId="0" fontId="72" fillId="0" borderId="64" xfId="0" applyFont="1" applyFill="1" applyBorder="1" applyAlignment="1">
      <alignment horizontal="center" vertical="center"/>
    </xf>
    <xf numFmtId="0" fontId="72" fillId="0" borderId="65" xfId="0" applyFont="1" applyFill="1" applyBorder="1" applyAlignment="1">
      <alignment horizontal="center" vertical="center"/>
    </xf>
    <xf numFmtId="4" fontId="72" fillId="0" borderId="47" xfId="64" applyNumberFormat="1" applyFont="1" applyFill="1" applyBorder="1" applyAlignment="1">
      <alignment horizontal="right" vertical="center"/>
    </xf>
    <xf numFmtId="4" fontId="72" fillId="0" borderId="66" xfId="64" applyNumberFormat="1" applyFont="1" applyFill="1" applyBorder="1" applyAlignment="1">
      <alignment horizontal="right" vertical="center"/>
    </xf>
    <xf numFmtId="4" fontId="72" fillId="0" borderId="65" xfId="64" applyNumberFormat="1" applyFont="1" applyFill="1" applyBorder="1" applyAlignment="1">
      <alignment horizontal="right" vertical="center"/>
    </xf>
    <xf numFmtId="172" fontId="72" fillId="0" borderId="64" xfId="64" applyNumberFormat="1" applyFont="1" applyFill="1" applyBorder="1" applyAlignment="1">
      <alignment horizontal="right" vertical="center"/>
    </xf>
    <xf numFmtId="0" fontId="5" fillId="36" borderId="48" xfId="0" applyFont="1" applyFill="1" applyBorder="1" applyAlignment="1">
      <alignment horizontal="center" vertical="center"/>
    </xf>
    <xf numFmtId="173" fontId="5" fillId="36" borderId="41" xfId="0" applyNumberFormat="1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4" fontId="3" fillId="0" borderId="35" xfId="62" applyNumberFormat="1" applyFont="1" applyBorder="1" applyAlignment="1">
      <alignment horizontal="right" vertical="center"/>
    </xf>
    <xf numFmtId="4" fontId="3" fillId="0" borderId="35" xfId="62" applyNumberFormat="1" applyFont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right" vertical="center" wrapText="1"/>
    </xf>
    <xf numFmtId="4" fontId="5" fillId="0" borderId="54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" fontId="5" fillId="0" borderId="46" xfId="62" applyNumberFormat="1" applyFont="1" applyFill="1" applyBorder="1" applyAlignment="1">
      <alignment horizontal="right" vertical="center"/>
    </xf>
    <xf numFmtId="4" fontId="5" fillId="0" borderId="67" xfId="62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right"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65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center" vertical="center"/>
    </xf>
    <xf numFmtId="4" fontId="72" fillId="0" borderId="10" xfId="64" applyNumberFormat="1" applyFont="1" applyFill="1" applyBorder="1" applyAlignment="1">
      <alignment horizontal="right" vertical="center"/>
    </xf>
    <xf numFmtId="4" fontId="72" fillId="0" borderId="18" xfId="64" applyNumberFormat="1" applyFont="1" applyFill="1" applyBorder="1" applyAlignment="1">
      <alignment horizontal="right" vertical="center"/>
    </xf>
    <xf numFmtId="4" fontId="72" fillId="0" borderId="13" xfId="64" applyNumberFormat="1" applyFont="1" applyFill="1" applyBorder="1" applyAlignment="1">
      <alignment horizontal="right" vertical="center"/>
    </xf>
    <xf numFmtId="172" fontId="72" fillId="0" borderId="12" xfId="64" applyNumberFormat="1" applyFont="1" applyFill="1" applyBorder="1" applyAlignment="1">
      <alignment horizontal="right" vertical="center"/>
    </xf>
    <xf numFmtId="0" fontId="72" fillId="0" borderId="6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2" fillId="0" borderId="69" xfId="0" applyFont="1" applyFill="1" applyBorder="1" applyAlignment="1">
      <alignment horizontal="center" vertical="center"/>
    </xf>
    <xf numFmtId="4" fontId="72" fillId="0" borderId="34" xfId="64" applyNumberFormat="1" applyFont="1" applyFill="1" applyBorder="1" applyAlignment="1">
      <alignment horizontal="right" vertical="center"/>
    </xf>
    <xf numFmtId="4" fontId="72" fillId="0" borderId="70" xfId="64" applyNumberFormat="1" applyFont="1" applyFill="1" applyBorder="1" applyAlignment="1">
      <alignment horizontal="right" vertical="center"/>
    </xf>
    <xf numFmtId="4" fontId="72" fillId="0" borderId="69" xfId="64" applyNumberFormat="1" applyFont="1" applyFill="1" applyBorder="1" applyAlignment="1">
      <alignment horizontal="right" vertical="center"/>
    </xf>
    <xf numFmtId="172" fontId="72" fillId="0" borderId="68" xfId="64" applyNumberFormat="1" applyFont="1" applyFill="1" applyBorder="1" applyAlignment="1">
      <alignment horizontal="right" vertical="center"/>
    </xf>
    <xf numFmtId="0" fontId="72" fillId="0" borderId="71" xfId="0" applyFont="1" applyFill="1" applyBorder="1" applyAlignment="1">
      <alignment horizontal="center" vertical="center"/>
    </xf>
    <xf numFmtId="0" fontId="72" fillId="0" borderId="72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72" fillId="0" borderId="73" xfId="0" applyFont="1" applyFill="1" applyBorder="1" applyAlignment="1">
      <alignment horizontal="center" vertical="center"/>
    </xf>
    <xf numFmtId="4" fontId="72" fillId="0" borderId="71" xfId="0" applyNumberFormat="1" applyFont="1" applyFill="1" applyBorder="1" applyAlignment="1">
      <alignment vertical="center"/>
    </xf>
    <xf numFmtId="4" fontId="5" fillId="0" borderId="71" xfId="62" applyNumberFormat="1" applyFont="1" applyFill="1" applyBorder="1" applyAlignment="1">
      <alignment horizontal="right" vertical="center"/>
    </xf>
    <xf numFmtId="4" fontId="5" fillId="0" borderId="71" xfId="62" applyNumberFormat="1" applyFont="1" applyFill="1" applyBorder="1" applyAlignment="1">
      <alignment vertical="center"/>
    </xf>
    <xf numFmtId="4" fontId="72" fillId="0" borderId="71" xfId="64" applyNumberFormat="1" applyFont="1" applyFill="1" applyBorder="1" applyAlignment="1">
      <alignment horizontal="right" vertical="center"/>
    </xf>
    <xf numFmtId="4" fontId="72" fillId="0" borderId="73" xfId="64" applyNumberFormat="1" applyFont="1" applyFill="1" applyBorder="1" applyAlignment="1">
      <alignment horizontal="right" vertical="center"/>
    </xf>
    <xf numFmtId="172" fontId="72" fillId="0" borderId="72" xfId="64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" fontId="3" fillId="0" borderId="31" xfId="64" applyNumberFormat="1" applyFont="1" applyFill="1" applyBorder="1" applyAlignment="1">
      <alignment horizontal="right" vertical="center"/>
    </xf>
    <xf numFmtId="4" fontId="5" fillId="0" borderId="31" xfId="62" applyNumberFormat="1" applyFont="1" applyFill="1" applyBorder="1" applyAlignment="1">
      <alignment horizontal="right" vertical="center"/>
    </xf>
    <xf numFmtId="4" fontId="5" fillId="0" borderId="31" xfId="64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5" xfId="62" applyNumberFormat="1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" fontId="5" fillId="0" borderId="54" xfId="62" applyNumberFormat="1" applyFont="1" applyFill="1" applyBorder="1" applyAlignment="1">
      <alignment horizontal="right" vertical="center"/>
    </xf>
    <xf numFmtId="0" fontId="72" fillId="19" borderId="10" xfId="0" applyFont="1" applyFill="1" applyBorder="1" applyAlignment="1">
      <alignment horizontal="center" vertical="center"/>
    </xf>
    <xf numFmtId="0" fontId="72" fillId="19" borderId="12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left" vertical="center"/>
    </xf>
    <xf numFmtId="0" fontId="72" fillId="19" borderId="13" xfId="0" applyFont="1" applyFill="1" applyBorder="1" applyAlignment="1">
      <alignment horizontal="center" vertical="center"/>
    </xf>
    <xf numFmtId="4" fontId="66" fillId="19" borderId="10" xfId="65" applyNumberFormat="1" applyFont="1" applyFill="1" applyBorder="1" applyAlignment="1">
      <alignment horizontal="right" vertical="center"/>
    </xf>
    <xf numFmtId="4" fontId="72" fillId="19" borderId="10" xfId="65" applyNumberFormat="1" applyFont="1" applyFill="1" applyBorder="1" applyAlignment="1">
      <alignment horizontal="right" vertical="center"/>
    </xf>
    <xf numFmtId="4" fontId="75" fillId="19" borderId="10" xfId="65" applyNumberFormat="1" applyFont="1" applyFill="1" applyBorder="1" applyAlignment="1">
      <alignment horizontal="right" vertical="center"/>
    </xf>
    <xf numFmtId="172" fontId="66" fillId="19" borderId="12" xfId="65" applyNumberFormat="1" applyFont="1" applyFill="1" applyBorder="1" applyAlignment="1">
      <alignment horizontal="right" vertical="center"/>
    </xf>
    <xf numFmtId="2" fontId="3" fillId="19" borderId="16" xfId="0" applyNumberFormat="1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2" fillId="0" borderId="39" xfId="51" applyFont="1" applyFill="1" applyBorder="1" applyAlignment="1">
      <alignment horizontal="center" vertical="center"/>
      <protection/>
    </xf>
    <xf numFmtId="0" fontId="72" fillId="0" borderId="40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72" fillId="19" borderId="18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75" fillId="19" borderId="11" xfId="51" applyFont="1" applyFill="1" applyBorder="1" applyAlignment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72" fillId="0" borderId="74" xfId="51" applyFont="1" applyFill="1" applyBorder="1" applyAlignment="1">
      <alignment horizontal="center" vertical="center"/>
      <protection/>
    </xf>
    <xf numFmtId="0" fontId="72" fillId="0" borderId="75" xfId="51" applyFont="1" applyFill="1" applyBorder="1" applyAlignment="1">
      <alignment horizontal="center" vertical="center"/>
      <protection/>
    </xf>
    <xf numFmtId="0" fontId="72" fillId="0" borderId="76" xfId="51" applyFont="1" applyFill="1" applyBorder="1" applyAlignment="1">
      <alignment horizontal="center" vertical="center"/>
      <protection/>
    </xf>
    <xf numFmtId="0" fontId="72" fillId="0" borderId="77" xfId="51" applyFont="1" applyFill="1" applyBorder="1" applyAlignment="1">
      <alignment horizontal="center" vertical="center"/>
      <protection/>
    </xf>
    <xf numFmtId="4" fontId="72" fillId="0" borderId="75" xfId="65" applyNumberFormat="1" applyFont="1" applyFill="1" applyBorder="1" applyAlignment="1">
      <alignment horizontal="right" vertical="center"/>
    </xf>
    <xf numFmtId="2" fontId="3" fillId="19" borderId="11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4" fontId="5" fillId="19" borderId="78" xfId="0" applyNumberFormat="1" applyFont="1" applyFill="1" applyBorder="1" applyAlignment="1">
      <alignment horizontal="right" vertical="center" wrapText="1"/>
    </xf>
    <xf numFmtId="4" fontId="5" fillId="19" borderId="79" xfId="0" applyNumberFormat="1" applyFont="1" applyFill="1" applyBorder="1" applyAlignment="1">
      <alignment horizontal="right" vertical="center"/>
    </xf>
    <xf numFmtId="4" fontId="5" fillId="19" borderId="79" xfId="65" applyNumberFormat="1" applyFont="1" applyFill="1" applyBorder="1" applyAlignment="1">
      <alignment horizontal="right" vertical="center"/>
    </xf>
    <xf numFmtId="4" fontId="5" fillId="19" borderId="79" xfId="0" applyNumberFormat="1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173" fontId="5" fillId="36" borderId="82" xfId="0" applyNumberFormat="1" applyFont="1" applyFill="1" applyBorder="1" applyAlignment="1">
      <alignment horizontal="center" vertical="center"/>
    </xf>
    <xf numFmtId="169" fontId="5" fillId="19" borderId="12" xfId="0" applyNumberFormat="1" applyFont="1" applyFill="1" applyBorder="1" applyAlignment="1">
      <alignment horizontal="right" vertical="center" wrapText="1"/>
    </xf>
    <xf numFmtId="169" fontId="5" fillId="0" borderId="68" xfId="0" applyNumberFormat="1" applyFont="1" applyFill="1" applyBorder="1" applyAlignment="1">
      <alignment horizontal="right" vertical="center" wrapText="1"/>
    </xf>
    <xf numFmtId="169" fontId="5" fillId="0" borderId="83" xfId="0" applyNumberFormat="1" applyFont="1" applyFill="1" applyBorder="1" applyAlignment="1">
      <alignment horizontal="right" vertical="center" wrapText="1"/>
    </xf>
    <xf numFmtId="169" fontId="5" fillId="0" borderId="84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172" fontId="5" fillId="0" borderId="64" xfId="64" applyNumberFormat="1" applyFont="1" applyFill="1" applyBorder="1" applyAlignment="1">
      <alignment horizontal="right" vertical="center"/>
    </xf>
    <xf numFmtId="172" fontId="5" fillId="0" borderId="68" xfId="64" applyNumberFormat="1" applyFont="1" applyFill="1" applyBorder="1" applyAlignment="1">
      <alignment horizontal="right" vertical="center"/>
    </xf>
    <xf numFmtId="172" fontId="5" fillId="0" borderId="72" xfId="64" applyNumberFormat="1" applyFont="1" applyFill="1" applyBorder="1" applyAlignment="1">
      <alignment horizontal="right" vertical="center"/>
    </xf>
    <xf numFmtId="172" fontId="5" fillId="0" borderId="83" xfId="64" applyNumberFormat="1" applyFont="1" applyFill="1" applyBorder="1" applyAlignment="1">
      <alignment horizontal="right" vertical="center"/>
    </xf>
    <xf numFmtId="172" fontId="68" fillId="0" borderId="64" xfId="64" applyNumberFormat="1" applyFont="1" applyFill="1" applyBorder="1" applyAlignment="1">
      <alignment horizontal="right" vertical="center"/>
    </xf>
    <xf numFmtId="172" fontId="68" fillId="0" borderId="68" xfId="64" applyNumberFormat="1" applyFont="1" applyFill="1" applyBorder="1" applyAlignment="1">
      <alignment horizontal="right" vertical="center"/>
    </xf>
    <xf numFmtId="172" fontId="68" fillId="0" borderId="72" xfId="64" applyNumberFormat="1" applyFont="1" applyFill="1" applyBorder="1" applyAlignment="1">
      <alignment horizontal="right" vertical="center"/>
    </xf>
    <xf numFmtId="169" fontId="5" fillId="0" borderId="64" xfId="0" applyNumberFormat="1" applyFont="1" applyFill="1" applyBorder="1" applyAlignment="1">
      <alignment horizontal="right" vertical="center" wrapText="1"/>
    </xf>
    <xf numFmtId="0" fontId="5" fillId="0" borderId="68" xfId="0" applyNumberFormat="1" applyFont="1" applyFill="1" applyBorder="1" applyAlignment="1">
      <alignment horizontal="right" vertical="center" wrapText="1"/>
    </xf>
    <xf numFmtId="171" fontId="5" fillId="0" borderId="68" xfId="0" applyNumberFormat="1" applyFont="1" applyFill="1" applyBorder="1" applyAlignment="1">
      <alignment horizontal="right" vertical="center" wrapText="1"/>
    </xf>
    <xf numFmtId="172" fontId="72" fillId="0" borderId="68" xfId="65" applyNumberFormat="1" applyFont="1" applyFill="1" applyBorder="1" applyAlignment="1">
      <alignment horizontal="right" vertical="center"/>
    </xf>
    <xf numFmtId="172" fontId="68" fillId="0" borderId="68" xfId="65" applyNumberFormat="1" applyFont="1" applyFill="1" applyBorder="1" applyAlignment="1">
      <alignment horizontal="right" vertical="center"/>
    </xf>
    <xf numFmtId="172" fontId="13" fillId="0" borderId="68" xfId="65" applyNumberFormat="1" applyFont="1" applyFill="1" applyBorder="1" applyAlignment="1">
      <alignment horizontal="right" vertical="center"/>
    </xf>
    <xf numFmtId="169" fontId="72" fillId="0" borderId="83" xfId="0" applyNumberFormat="1" applyFont="1" applyFill="1" applyBorder="1" applyAlignment="1">
      <alignment horizontal="right" vertical="center" wrapText="1"/>
    </xf>
    <xf numFmtId="169" fontId="72" fillId="0" borderId="68" xfId="0" applyNumberFormat="1" applyFont="1" applyFill="1" applyBorder="1" applyAlignment="1">
      <alignment horizontal="right" vertical="center" wrapText="1"/>
    </xf>
    <xf numFmtId="172" fontId="5" fillId="0" borderId="68" xfId="65" applyNumberFormat="1" applyFont="1" applyFill="1" applyBorder="1" applyAlignment="1">
      <alignment horizontal="right" vertical="center"/>
    </xf>
    <xf numFmtId="169" fontId="5" fillId="0" borderId="72" xfId="0" applyNumberFormat="1" applyFont="1" applyFill="1" applyBorder="1" applyAlignment="1">
      <alignment horizontal="right" vertical="center" wrapText="1"/>
    </xf>
    <xf numFmtId="0" fontId="69" fillId="0" borderId="12" xfId="0" applyFont="1" applyBorder="1" applyAlignment="1">
      <alignment vertical="center"/>
    </xf>
    <xf numFmtId="168" fontId="8" fillId="38" borderId="12" xfId="0" applyNumberFormat="1" applyFont="1" applyFill="1" applyBorder="1" applyAlignment="1">
      <alignment vertical="center"/>
    </xf>
    <xf numFmtId="172" fontId="66" fillId="0" borderId="36" xfId="0" applyNumberFormat="1" applyFont="1" applyFill="1" applyBorder="1" applyAlignment="1">
      <alignment horizontal="right" vertical="center"/>
    </xf>
    <xf numFmtId="172" fontId="7" fillId="0" borderId="26" xfId="0" applyNumberFormat="1" applyFont="1" applyFill="1" applyBorder="1" applyAlignment="1">
      <alignment horizontal="right" vertical="center"/>
    </xf>
    <xf numFmtId="172" fontId="66" fillId="0" borderId="26" xfId="0" applyNumberFormat="1" applyFont="1" applyFill="1" applyBorder="1" applyAlignment="1">
      <alignment horizontal="right" vertical="center"/>
    </xf>
    <xf numFmtId="172" fontId="67" fillId="0" borderId="22" xfId="0" applyNumberFormat="1" applyFont="1" applyFill="1" applyBorder="1" applyAlignment="1">
      <alignment horizontal="right" vertical="center"/>
    </xf>
    <xf numFmtId="4" fontId="5" fillId="0" borderId="33" xfId="62" applyNumberFormat="1" applyFont="1" applyFill="1" applyBorder="1" applyAlignment="1">
      <alignment horizontal="right" vertical="center"/>
    </xf>
    <xf numFmtId="4" fontId="5" fillId="36" borderId="33" xfId="65" applyNumberFormat="1" applyFont="1" applyFill="1" applyBorder="1" applyAlignment="1">
      <alignment horizontal="right" vertical="center"/>
    </xf>
    <xf numFmtId="4" fontId="5" fillId="36" borderId="46" xfId="62" applyNumberFormat="1" applyFont="1" applyFill="1" applyBorder="1" applyAlignment="1">
      <alignment horizontal="right" vertical="center"/>
    </xf>
    <xf numFmtId="4" fontId="3" fillId="36" borderId="46" xfId="65" applyNumberFormat="1" applyFont="1" applyFill="1" applyBorder="1" applyAlignment="1">
      <alignment horizontal="right" vertical="center"/>
    </xf>
    <xf numFmtId="4" fontId="3" fillId="0" borderId="33" xfId="62" applyNumberFormat="1" applyFont="1" applyBorder="1" applyAlignment="1">
      <alignment horizontal="right" vertical="center"/>
    </xf>
    <xf numFmtId="4" fontId="3" fillId="0" borderId="46" xfId="62" applyNumberFormat="1" applyFont="1" applyBorder="1" applyAlignment="1">
      <alignment horizontal="right" vertical="center"/>
    </xf>
    <xf numFmtId="4" fontId="3" fillId="0" borderId="67" xfId="62" applyNumberFormat="1" applyFont="1" applyBorder="1" applyAlignment="1">
      <alignment horizontal="right" vertical="center"/>
    </xf>
    <xf numFmtId="4" fontId="72" fillId="0" borderId="33" xfId="65" applyNumberFormat="1" applyFont="1" applyFill="1" applyBorder="1" applyAlignment="1">
      <alignment horizontal="right" vertical="center"/>
    </xf>
    <xf numFmtId="4" fontId="5" fillId="0" borderId="46" xfId="65" applyNumberFormat="1" applyFont="1" applyFill="1" applyBorder="1" applyAlignment="1">
      <alignment horizontal="right" vertical="center"/>
    </xf>
    <xf numFmtId="4" fontId="5" fillId="0" borderId="67" xfId="65" applyNumberFormat="1" applyFont="1" applyFill="1" applyBorder="1" applyAlignment="1">
      <alignment horizontal="right" vertical="center"/>
    </xf>
    <xf numFmtId="4" fontId="5" fillId="19" borderId="86" xfId="65" applyNumberFormat="1" applyFont="1" applyFill="1" applyBorder="1" applyAlignment="1">
      <alignment horizontal="right" vertical="center"/>
    </xf>
    <xf numFmtId="4" fontId="5" fillId="0" borderId="58" xfId="65" applyNumberFormat="1" applyFont="1" applyFill="1" applyBorder="1" applyAlignment="1">
      <alignment horizontal="right" vertical="center"/>
    </xf>
    <xf numFmtId="4" fontId="72" fillId="0" borderId="87" xfId="65" applyNumberFormat="1" applyFont="1" applyFill="1" applyBorder="1" applyAlignment="1">
      <alignment horizontal="right" vertical="center"/>
    </xf>
    <xf numFmtId="4" fontId="75" fillId="19" borderId="13" xfId="65" applyNumberFormat="1" applyFont="1" applyFill="1" applyBorder="1" applyAlignment="1">
      <alignment horizontal="right" vertical="center"/>
    </xf>
    <xf numFmtId="4" fontId="13" fillId="34" borderId="21" xfId="64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67" fillId="0" borderId="13" xfId="0" applyFont="1" applyFill="1" applyBorder="1" applyAlignment="1">
      <alignment horizontal="right" vertical="center"/>
    </xf>
    <xf numFmtId="4" fontId="7" fillId="39" borderId="87" xfId="0" applyNumberFormat="1" applyFont="1" applyFill="1" applyBorder="1" applyAlignment="1">
      <alignment horizontal="right" vertical="center"/>
    </xf>
    <xf numFmtId="4" fontId="7" fillId="0" borderId="87" xfId="0" applyNumberFormat="1" applyFont="1" applyFill="1" applyBorder="1" applyAlignment="1">
      <alignment horizontal="right" vertical="center"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58" xfId="0" applyNumberFormat="1" applyFont="1" applyFill="1" applyBorder="1" applyAlignment="1">
      <alignment horizontal="right" vertical="center"/>
    </xf>
    <xf numFmtId="4" fontId="7" fillId="0" borderId="67" xfId="0" applyNumberFormat="1" applyFont="1" applyFill="1" applyBorder="1" applyAlignment="1">
      <alignment horizontal="right" vertical="center"/>
    </xf>
    <xf numFmtId="0" fontId="72" fillId="0" borderId="70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textRotation="180"/>
    </xf>
    <xf numFmtId="0" fontId="17" fillId="0" borderId="26" xfId="0" applyFont="1" applyBorder="1" applyAlignment="1">
      <alignment vertical="center" textRotation="180"/>
    </xf>
    <xf numFmtId="0" fontId="0" fillId="0" borderId="26" xfId="0" applyBorder="1" applyAlignment="1">
      <alignment vertical="center" textRotation="180"/>
    </xf>
    <xf numFmtId="0" fontId="18" fillId="0" borderId="26" xfId="0" applyFont="1" applyBorder="1" applyAlignment="1">
      <alignment vertical="center" textRotation="180"/>
    </xf>
    <xf numFmtId="0" fontId="8" fillId="0" borderId="43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164" fontId="7" fillId="35" borderId="18" xfId="0" applyNumberFormat="1" applyFont="1" applyFill="1" applyBorder="1" applyAlignment="1">
      <alignment horizontal="center" vertical="center"/>
    </xf>
    <xf numFmtId="164" fontId="7" fillId="35" borderId="78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35" borderId="88" xfId="0" applyFont="1" applyFill="1" applyBorder="1" applyAlignment="1">
      <alignment horizontal="left" vertical="center"/>
    </xf>
    <xf numFmtId="0" fontId="7" fillId="35" borderId="79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  <cellStyle name="Zarez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0"/>
  <sheetViews>
    <sheetView tabSelected="1" view="pageBreakPreview" zoomScale="60" zoomScaleNormal="80" workbookViewId="0" topLeftCell="A160">
      <selection activeCell="A177" sqref="A177"/>
    </sheetView>
  </sheetViews>
  <sheetFormatPr defaultColWidth="9.140625" defaultRowHeight="12.75" outlineLevelRow="1"/>
  <cols>
    <col min="1" max="1" width="9.140625" style="3" customWidth="1"/>
    <col min="2" max="2" width="5.28125" style="1" customWidth="1"/>
    <col min="3" max="3" width="10.57421875" style="6" bestFit="1" customWidth="1"/>
    <col min="4" max="4" width="46.28125" style="4" bestFit="1" customWidth="1"/>
    <col min="5" max="5" width="16.7109375" style="1" bestFit="1" customWidth="1"/>
    <col min="6" max="6" width="19.421875" style="1" bestFit="1" customWidth="1"/>
    <col min="7" max="7" width="6.7109375" style="1" customWidth="1"/>
    <col min="8" max="8" width="17.28125" style="5" bestFit="1" customWidth="1"/>
    <col min="9" max="10" width="14.7109375" style="5" bestFit="1" customWidth="1"/>
    <col min="11" max="11" width="17.28125" style="5" customWidth="1"/>
    <col min="12" max="12" width="22.28125" style="5" bestFit="1" customWidth="1"/>
    <col min="13" max="14" width="18.421875" style="5" bestFit="1" customWidth="1"/>
    <col min="15" max="15" width="22.28125" style="5" customWidth="1"/>
    <col min="16" max="16" width="10.57421875" style="17" bestFit="1" customWidth="1"/>
    <col min="17" max="17" width="7.28125" style="2" bestFit="1" customWidth="1"/>
    <col min="18" max="18" width="27.8515625" style="18" bestFit="1" customWidth="1"/>
    <col min="19" max="19" width="31.00390625" style="3" customWidth="1"/>
    <col min="20" max="20" width="32.00390625" style="3" customWidth="1"/>
    <col min="21" max="16384" width="9.140625" style="3" customWidth="1"/>
  </cols>
  <sheetData>
    <row r="1" spans="2:18" s="24" customFormat="1" ht="32.25" customHeight="1">
      <c r="B1" s="522" t="s">
        <v>59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44"/>
      <c r="Q1" s="22"/>
      <c r="R1" s="23"/>
    </row>
    <row r="2" spans="2:18" s="27" customFormat="1" ht="15.75" customHeight="1" thickBot="1"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45"/>
      <c r="Q2" s="25"/>
      <c r="R2" s="26"/>
    </row>
    <row r="3" spans="2:18" s="27" customFormat="1" ht="19.5" customHeight="1" thickBot="1" thickTop="1">
      <c r="B3" s="46"/>
      <c r="C3" s="524"/>
      <c r="D3" s="524"/>
      <c r="E3" s="47"/>
      <c r="F3" s="47"/>
      <c r="G3" s="525" t="s">
        <v>33</v>
      </c>
      <c r="H3" s="526"/>
      <c r="I3" s="526"/>
      <c r="J3" s="526"/>
      <c r="K3" s="527"/>
      <c r="L3" s="526" t="s">
        <v>25</v>
      </c>
      <c r="M3" s="526"/>
      <c r="N3" s="526"/>
      <c r="O3" s="527"/>
      <c r="P3" s="48"/>
      <c r="Q3" s="25"/>
      <c r="R3" s="26"/>
    </row>
    <row r="4" spans="2:18" s="27" customFormat="1" ht="59.25" customHeight="1" thickBot="1">
      <c r="B4" s="90" t="s">
        <v>32</v>
      </c>
      <c r="C4" s="9" t="s">
        <v>0</v>
      </c>
      <c r="D4" s="14" t="s">
        <v>1</v>
      </c>
      <c r="E4" s="14" t="s">
        <v>2</v>
      </c>
      <c r="F4" s="91" t="s">
        <v>4</v>
      </c>
      <c r="G4" s="92" t="s">
        <v>3</v>
      </c>
      <c r="H4" s="9" t="s">
        <v>5</v>
      </c>
      <c r="I4" s="14" t="s">
        <v>6</v>
      </c>
      <c r="J4" s="14" t="s">
        <v>11</v>
      </c>
      <c r="K4" s="16" t="s">
        <v>20</v>
      </c>
      <c r="L4" s="15" t="s">
        <v>5</v>
      </c>
      <c r="M4" s="14" t="s">
        <v>6</v>
      </c>
      <c r="N4" s="14" t="s">
        <v>11</v>
      </c>
      <c r="O4" s="16" t="s">
        <v>20</v>
      </c>
      <c r="P4" s="20" t="s">
        <v>31</v>
      </c>
      <c r="Q4" s="25"/>
      <c r="R4" s="26"/>
    </row>
    <row r="5" spans="2:18" s="27" customFormat="1" ht="30" customHeight="1" thickBot="1">
      <c r="B5" s="10"/>
      <c r="C5" s="28"/>
      <c r="D5" s="29" t="s">
        <v>7</v>
      </c>
      <c r="E5" s="30"/>
      <c r="F5" s="93"/>
      <c r="G5" s="94"/>
      <c r="H5" s="7"/>
      <c r="I5" s="11"/>
      <c r="J5" s="11"/>
      <c r="K5" s="13"/>
      <c r="L5" s="12"/>
      <c r="M5" s="11"/>
      <c r="N5" s="11"/>
      <c r="O5" s="13"/>
      <c r="P5" s="21"/>
      <c r="Q5" s="25"/>
      <c r="R5" s="26"/>
    </row>
    <row r="6" spans="2:20" s="27" customFormat="1" ht="30" customHeight="1" thickBot="1">
      <c r="B6" s="29"/>
      <c r="C6" s="28"/>
      <c r="D6" s="29" t="s">
        <v>8</v>
      </c>
      <c r="E6" s="30"/>
      <c r="F6" s="93"/>
      <c r="G6" s="95"/>
      <c r="H6" s="96"/>
      <c r="I6" s="96"/>
      <c r="J6" s="96"/>
      <c r="K6" s="97"/>
      <c r="L6" s="98"/>
      <c r="M6" s="98"/>
      <c r="N6" s="98"/>
      <c r="O6" s="99"/>
      <c r="P6" s="98"/>
      <c r="Q6" s="25"/>
      <c r="R6" s="32"/>
      <c r="S6" s="100"/>
      <c r="T6" s="100"/>
    </row>
    <row r="7" spans="2:18" s="27" customFormat="1" ht="30" customHeight="1" thickBot="1">
      <c r="B7" s="29"/>
      <c r="C7" s="33"/>
      <c r="D7" s="29" t="s">
        <v>16</v>
      </c>
      <c r="E7" s="30"/>
      <c r="F7" s="93"/>
      <c r="G7" s="101"/>
      <c r="H7" s="96"/>
      <c r="I7" s="96"/>
      <c r="J7" s="96"/>
      <c r="K7" s="97"/>
      <c r="L7" s="98"/>
      <c r="M7" s="96"/>
      <c r="N7" s="96"/>
      <c r="O7" s="97"/>
      <c r="P7" s="102"/>
      <c r="Q7" s="25"/>
      <c r="R7" s="26"/>
    </row>
    <row r="8" spans="2:20" s="37" customFormat="1" ht="30" customHeight="1" thickBot="1">
      <c r="B8" s="29"/>
      <c r="C8" s="33"/>
      <c r="D8" s="29" t="s">
        <v>17</v>
      </c>
      <c r="E8" s="30"/>
      <c r="F8" s="93"/>
      <c r="G8" s="94"/>
      <c r="H8" s="34"/>
      <c r="I8" s="96"/>
      <c r="J8" s="96"/>
      <c r="K8" s="97"/>
      <c r="L8" s="35"/>
      <c r="M8" s="96"/>
      <c r="N8" s="96"/>
      <c r="O8" s="97"/>
      <c r="P8" s="102"/>
      <c r="Q8" s="36"/>
      <c r="R8" s="32"/>
      <c r="S8" s="100"/>
      <c r="T8" s="100"/>
    </row>
    <row r="9" spans="2:18" s="37" customFormat="1" ht="30" customHeight="1" thickBot="1">
      <c r="B9" s="29"/>
      <c r="C9" s="206"/>
      <c r="D9" s="189" t="s">
        <v>9</v>
      </c>
      <c r="E9" s="206"/>
      <c r="F9" s="207"/>
      <c r="G9" s="208"/>
      <c r="H9" s="209"/>
      <c r="I9" s="210"/>
      <c r="J9" s="210"/>
      <c r="K9" s="211"/>
      <c r="L9" s="212"/>
      <c r="M9" s="210"/>
      <c r="N9" s="210"/>
      <c r="O9" s="211"/>
      <c r="P9" s="213"/>
      <c r="Q9" s="36"/>
      <c r="R9" s="32"/>
    </row>
    <row r="10" spans="2:18" s="24" customFormat="1" ht="30" customHeight="1" outlineLevel="1">
      <c r="B10" s="495" t="s">
        <v>36</v>
      </c>
      <c r="C10" s="435" t="s">
        <v>153</v>
      </c>
      <c r="D10" s="393" t="s">
        <v>268</v>
      </c>
      <c r="E10" s="393" t="s">
        <v>98</v>
      </c>
      <c r="F10" s="394" t="s">
        <v>154</v>
      </c>
      <c r="G10" s="395" t="s">
        <v>62</v>
      </c>
      <c r="H10" s="396"/>
      <c r="I10" s="397">
        <v>5202725.34</v>
      </c>
      <c r="J10" s="398"/>
      <c r="K10" s="397">
        <f aca="true" t="shared" si="0" ref="K10:K16">SUM(H10:J10)</f>
        <v>5202725.34</v>
      </c>
      <c r="L10" s="399"/>
      <c r="M10" s="397">
        <v>5202725.34</v>
      </c>
      <c r="N10" s="398"/>
      <c r="O10" s="469">
        <f aca="true" t="shared" si="1" ref="O10:O16">SUM(L10:N10)</f>
        <v>5202725.34</v>
      </c>
      <c r="P10" s="446"/>
      <c r="Q10" s="22"/>
      <c r="R10" s="23"/>
    </row>
    <row r="11" spans="2:18" s="24" customFormat="1" ht="30" customHeight="1" outlineLevel="1">
      <c r="B11" s="186" t="s">
        <v>39</v>
      </c>
      <c r="C11" s="353" t="s">
        <v>159</v>
      </c>
      <c r="D11" s="186" t="s">
        <v>268</v>
      </c>
      <c r="E11" s="186" t="s">
        <v>98</v>
      </c>
      <c r="F11" s="359" t="s">
        <v>160</v>
      </c>
      <c r="G11" s="204" t="s">
        <v>62</v>
      </c>
      <c r="H11" s="317">
        <v>74416162.6</v>
      </c>
      <c r="I11" s="400">
        <v>4386552.66</v>
      </c>
      <c r="J11" s="318"/>
      <c r="K11" s="400">
        <f t="shared" si="0"/>
        <v>78802715.25999999</v>
      </c>
      <c r="L11" s="317">
        <v>74416162.6</v>
      </c>
      <c r="M11" s="400">
        <v>4386552.66</v>
      </c>
      <c r="N11" s="318"/>
      <c r="O11" s="361">
        <f t="shared" si="1"/>
        <v>78802715.25999999</v>
      </c>
      <c r="P11" s="447"/>
      <c r="Q11" s="22"/>
      <c r="R11" s="23"/>
    </row>
    <row r="12" spans="2:18" s="24" customFormat="1" ht="30" customHeight="1" outlineLevel="1">
      <c r="B12" s="186" t="s">
        <v>40</v>
      </c>
      <c r="C12" s="353" t="s">
        <v>170</v>
      </c>
      <c r="D12" s="186" t="s">
        <v>268</v>
      </c>
      <c r="E12" s="186" t="s">
        <v>151</v>
      </c>
      <c r="F12" s="359" t="s">
        <v>171</v>
      </c>
      <c r="G12" s="204" t="s">
        <v>62</v>
      </c>
      <c r="H12" s="317">
        <v>16523573.56</v>
      </c>
      <c r="I12" s="400">
        <v>852900.98</v>
      </c>
      <c r="J12" s="318"/>
      <c r="K12" s="400">
        <f t="shared" si="0"/>
        <v>17376474.54</v>
      </c>
      <c r="L12" s="317">
        <v>16523573.56</v>
      </c>
      <c r="M12" s="400">
        <v>852900.98</v>
      </c>
      <c r="N12" s="318"/>
      <c r="O12" s="361">
        <f t="shared" si="1"/>
        <v>17376474.54</v>
      </c>
      <c r="P12" s="447"/>
      <c r="Q12" s="22"/>
      <c r="R12" s="23"/>
    </row>
    <row r="13" spans="2:18" s="24" customFormat="1" ht="30" customHeight="1" outlineLevel="1">
      <c r="B13" s="186" t="s">
        <v>41</v>
      </c>
      <c r="C13" s="353" t="s">
        <v>260</v>
      </c>
      <c r="D13" s="186" t="s">
        <v>268</v>
      </c>
      <c r="E13" s="186" t="s">
        <v>98</v>
      </c>
      <c r="F13" s="359" t="s">
        <v>154</v>
      </c>
      <c r="G13" s="204" t="s">
        <v>62</v>
      </c>
      <c r="H13" s="317"/>
      <c r="I13" s="400">
        <v>5196849.31</v>
      </c>
      <c r="J13" s="318"/>
      <c r="K13" s="400">
        <f t="shared" si="0"/>
        <v>5196849.31</v>
      </c>
      <c r="L13" s="317"/>
      <c r="M13" s="400">
        <v>5196849.31</v>
      </c>
      <c r="N13" s="318"/>
      <c r="O13" s="361">
        <f t="shared" si="1"/>
        <v>5196849.31</v>
      </c>
      <c r="P13" s="447"/>
      <c r="Q13" s="22"/>
      <c r="R13" s="23"/>
    </row>
    <row r="14" spans="2:18" s="24" customFormat="1" ht="30" customHeight="1" outlineLevel="1">
      <c r="B14" s="186" t="s">
        <v>42</v>
      </c>
      <c r="C14" s="353" t="s">
        <v>260</v>
      </c>
      <c r="D14" s="186" t="s">
        <v>268</v>
      </c>
      <c r="E14" s="186" t="s">
        <v>98</v>
      </c>
      <c r="F14" s="359" t="s">
        <v>154</v>
      </c>
      <c r="G14" s="204" t="s">
        <v>62</v>
      </c>
      <c r="H14" s="317"/>
      <c r="I14" s="400"/>
      <c r="J14" s="318">
        <v>74359.68</v>
      </c>
      <c r="K14" s="400">
        <f t="shared" si="0"/>
        <v>74359.68</v>
      </c>
      <c r="L14" s="317"/>
      <c r="M14" s="400"/>
      <c r="N14" s="318">
        <v>74359.68</v>
      </c>
      <c r="O14" s="361">
        <f t="shared" si="1"/>
        <v>74359.68</v>
      </c>
      <c r="P14" s="447"/>
      <c r="Q14" s="22"/>
      <c r="R14" s="23"/>
    </row>
    <row r="15" spans="2:18" s="24" customFormat="1" ht="30" customHeight="1" outlineLevel="1">
      <c r="B15" s="186" t="s">
        <v>43</v>
      </c>
      <c r="C15" s="353" t="s">
        <v>261</v>
      </c>
      <c r="D15" s="186" t="s">
        <v>268</v>
      </c>
      <c r="E15" s="186" t="s">
        <v>98</v>
      </c>
      <c r="F15" s="401" t="s">
        <v>160</v>
      </c>
      <c r="G15" s="204" t="s">
        <v>62</v>
      </c>
      <c r="H15" s="317">
        <v>74633819.95</v>
      </c>
      <c r="I15" s="400">
        <v>3375819.04</v>
      </c>
      <c r="J15" s="318">
        <v>40000</v>
      </c>
      <c r="K15" s="400">
        <f t="shared" si="0"/>
        <v>78049638.99000001</v>
      </c>
      <c r="L15" s="317">
        <v>74633819.95</v>
      </c>
      <c r="M15" s="400">
        <v>3375819.04</v>
      </c>
      <c r="N15" s="318">
        <v>40000</v>
      </c>
      <c r="O15" s="361">
        <f t="shared" si="1"/>
        <v>78049638.99000001</v>
      </c>
      <c r="P15" s="447"/>
      <c r="Q15" s="22"/>
      <c r="R15" s="23"/>
    </row>
    <row r="16" spans="2:18" s="24" customFormat="1" ht="30" customHeight="1" outlineLevel="1" thickBot="1">
      <c r="B16" s="442" t="s">
        <v>44</v>
      </c>
      <c r="C16" s="436" t="s">
        <v>262</v>
      </c>
      <c r="D16" s="307" t="s">
        <v>268</v>
      </c>
      <c r="E16" s="307" t="s">
        <v>151</v>
      </c>
      <c r="F16" s="402" t="s">
        <v>171</v>
      </c>
      <c r="G16" s="311" t="s">
        <v>62</v>
      </c>
      <c r="H16" s="308">
        <v>16580239.45</v>
      </c>
      <c r="I16" s="403">
        <v>429168.42</v>
      </c>
      <c r="J16" s="310"/>
      <c r="K16" s="403">
        <f t="shared" si="0"/>
        <v>17009407.87</v>
      </c>
      <c r="L16" s="308">
        <v>16580239.45</v>
      </c>
      <c r="M16" s="403">
        <v>429168.42</v>
      </c>
      <c r="N16" s="310"/>
      <c r="O16" s="362">
        <f t="shared" si="1"/>
        <v>17009407.87</v>
      </c>
      <c r="P16" s="448"/>
      <c r="Q16" s="22"/>
      <c r="R16" s="23"/>
    </row>
    <row r="17" spans="1:18" s="89" customFormat="1" ht="30" customHeight="1" thickBot="1">
      <c r="A17" s="496">
        <v>672</v>
      </c>
      <c r="B17" s="82"/>
      <c r="C17" s="114"/>
      <c r="D17" s="84" t="s">
        <v>37</v>
      </c>
      <c r="E17" s="82"/>
      <c r="F17" s="85"/>
      <c r="G17" s="86"/>
      <c r="H17" s="158"/>
      <c r="I17" s="158"/>
      <c r="J17" s="158"/>
      <c r="K17" s="158"/>
      <c r="L17" s="227">
        <f>SUM(L10:L16)</f>
        <v>182153795.56</v>
      </c>
      <c r="M17" s="226">
        <f>SUM(M10:M16)</f>
        <v>19444015.75</v>
      </c>
      <c r="N17" s="226">
        <f>SUM(N10:N16)</f>
        <v>114359.68</v>
      </c>
      <c r="O17" s="228">
        <f>SUM(O10:O16)</f>
        <v>201712170.99</v>
      </c>
      <c r="P17" s="341"/>
      <c r="Q17" s="87"/>
      <c r="R17" s="88"/>
    </row>
    <row r="18" spans="1:20" s="27" customFormat="1" ht="30" customHeight="1" thickBot="1">
      <c r="A18" s="497"/>
      <c r="B18" s="49"/>
      <c r="C18" s="53"/>
      <c r="D18" s="29" t="s">
        <v>10</v>
      </c>
      <c r="E18" s="30"/>
      <c r="F18" s="31"/>
      <c r="G18" s="19"/>
      <c r="H18" s="96"/>
      <c r="I18" s="96"/>
      <c r="J18" s="96"/>
      <c r="K18" s="97"/>
      <c r="L18" s="103">
        <f>L17</f>
        <v>182153795.56</v>
      </c>
      <c r="M18" s="96">
        <f>M17</f>
        <v>19444015.75</v>
      </c>
      <c r="N18" s="96">
        <f>N17</f>
        <v>114359.68</v>
      </c>
      <c r="O18" s="97">
        <f>O17</f>
        <v>201712170.99</v>
      </c>
      <c r="P18" s="102"/>
      <c r="Q18" s="25"/>
      <c r="R18" s="26"/>
      <c r="T18" s="100"/>
    </row>
    <row r="19" spans="2:18" s="27" customFormat="1" ht="30" customHeight="1" thickBot="1">
      <c r="B19" s="197"/>
      <c r="C19" s="188"/>
      <c r="D19" s="189" t="s">
        <v>22</v>
      </c>
      <c r="E19" s="190"/>
      <c r="F19" s="191"/>
      <c r="G19" s="192"/>
      <c r="H19" s="193"/>
      <c r="I19" s="193"/>
      <c r="J19" s="193"/>
      <c r="K19" s="194"/>
      <c r="L19" s="195"/>
      <c r="M19" s="193"/>
      <c r="N19" s="193"/>
      <c r="O19" s="194"/>
      <c r="P19" s="198"/>
      <c r="Q19" s="25"/>
      <c r="R19" s="26"/>
    </row>
    <row r="20" spans="2:255" s="113" customFormat="1" ht="30" customHeight="1" thickBot="1">
      <c r="B20" s="444" t="s">
        <v>36</v>
      </c>
      <c r="C20" s="236" t="s">
        <v>64</v>
      </c>
      <c r="D20" s="237" t="s">
        <v>269</v>
      </c>
      <c r="E20" s="237" t="s">
        <v>61</v>
      </c>
      <c r="F20" s="235" t="s">
        <v>63</v>
      </c>
      <c r="G20" s="238" t="s">
        <v>62</v>
      </c>
      <c r="H20" s="239">
        <v>593201.77</v>
      </c>
      <c r="I20" s="240">
        <v>18191.48</v>
      </c>
      <c r="J20" s="240"/>
      <c r="K20" s="233">
        <v>611393.25</v>
      </c>
      <c r="L20" s="239">
        <v>593201.77</v>
      </c>
      <c r="M20" s="240">
        <v>18191.48</v>
      </c>
      <c r="N20" s="240"/>
      <c r="O20" s="470">
        <v>611393.25</v>
      </c>
      <c r="P20" s="446"/>
      <c r="Q20" s="109"/>
      <c r="R20" s="109"/>
      <c r="S20" s="109"/>
      <c r="T20" s="109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1"/>
      <c r="IT20" s="112"/>
      <c r="IU20" s="112"/>
    </row>
    <row r="21" spans="2:255" s="113" customFormat="1" ht="30" customHeight="1">
      <c r="B21" s="443" t="s">
        <v>39</v>
      </c>
      <c r="C21" s="203" t="s">
        <v>146</v>
      </c>
      <c r="D21" s="230" t="s">
        <v>269</v>
      </c>
      <c r="E21" s="230" t="s">
        <v>61</v>
      </c>
      <c r="F21" s="230" t="s">
        <v>63</v>
      </c>
      <c r="G21" s="204" t="s">
        <v>62</v>
      </c>
      <c r="H21" s="187">
        <v>591435.44</v>
      </c>
      <c r="I21" s="199">
        <v>15812.54</v>
      </c>
      <c r="J21" s="234"/>
      <c r="K21" s="200">
        <f>SUM(H21:I21)</f>
        <v>607247.98</v>
      </c>
      <c r="L21" s="187">
        <v>591435.44</v>
      </c>
      <c r="M21" s="199">
        <v>15812.54</v>
      </c>
      <c r="N21" s="234"/>
      <c r="O21" s="471">
        <f>SUM(L21:M21)</f>
        <v>607247.98</v>
      </c>
      <c r="P21" s="447"/>
      <c r="Q21" s="109"/>
      <c r="R21" s="109"/>
      <c r="S21" s="109"/>
      <c r="T21" s="109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1"/>
      <c r="IT21" s="112"/>
      <c r="IU21" s="112"/>
    </row>
    <row r="22" spans="2:255" s="113" customFormat="1" ht="30" customHeight="1">
      <c r="B22" s="202" t="s">
        <v>40</v>
      </c>
      <c r="C22" s="203" t="s">
        <v>69</v>
      </c>
      <c r="D22" s="230" t="s">
        <v>269</v>
      </c>
      <c r="E22" s="230" t="s">
        <v>61</v>
      </c>
      <c r="F22" s="214" t="s">
        <v>63</v>
      </c>
      <c r="G22" s="204" t="s">
        <v>62</v>
      </c>
      <c r="H22" s="187">
        <v>592334.09</v>
      </c>
      <c r="I22" s="199">
        <v>12230.29</v>
      </c>
      <c r="J22" s="199">
        <v>415.73</v>
      </c>
      <c r="K22" s="200">
        <f>SUM(H22:J22)</f>
        <v>604980.11</v>
      </c>
      <c r="L22" s="187">
        <v>592334.09</v>
      </c>
      <c r="M22" s="199">
        <v>12230.29</v>
      </c>
      <c r="N22" s="199">
        <v>415.73</v>
      </c>
      <c r="O22" s="471">
        <f>SUM(L22:N22)</f>
        <v>604980.11</v>
      </c>
      <c r="P22" s="447"/>
      <c r="Q22" s="109"/>
      <c r="R22" s="109"/>
      <c r="S22" s="109"/>
      <c r="T22" s="109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1"/>
      <c r="IT22" s="112"/>
      <c r="IU22" s="112"/>
    </row>
    <row r="23" spans="2:255" s="113" customFormat="1" ht="30" customHeight="1">
      <c r="B23" s="185" t="s">
        <v>41</v>
      </c>
      <c r="C23" s="203" t="s">
        <v>115</v>
      </c>
      <c r="D23" s="186" t="s">
        <v>269</v>
      </c>
      <c r="E23" s="230" t="s">
        <v>61</v>
      </c>
      <c r="F23" s="214" t="s">
        <v>63</v>
      </c>
      <c r="G23" s="204" t="s">
        <v>62</v>
      </c>
      <c r="H23" s="271">
        <v>593555.29</v>
      </c>
      <c r="I23" s="199">
        <v>11023.5</v>
      </c>
      <c r="J23" s="272"/>
      <c r="K23" s="276">
        <f>SUM(H23:J23)</f>
        <v>604578.79</v>
      </c>
      <c r="L23" s="187">
        <v>593555.29</v>
      </c>
      <c r="M23" s="199">
        <v>11023.5</v>
      </c>
      <c r="N23" s="272"/>
      <c r="O23" s="472">
        <f>SUM(L23:N23)</f>
        <v>604578.79</v>
      </c>
      <c r="P23" s="447"/>
      <c r="Q23" s="109"/>
      <c r="R23" s="109"/>
      <c r="S23" s="109"/>
      <c r="T23" s="109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1"/>
      <c r="IT23" s="112"/>
      <c r="IU23" s="112"/>
    </row>
    <row r="24" spans="2:255" s="113" customFormat="1" ht="30" customHeight="1">
      <c r="B24" s="196" t="s">
        <v>42</v>
      </c>
      <c r="C24" s="205" t="s">
        <v>147</v>
      </c>
      <c r="D24" s="186" t="s">
        <v>269</v>
      </c>
      <c r="E24" s="186" t="s">
        <v>61</v>
      </c>
      <c r="F24" s="214" t="s">
        <v>63</v>
      </c>
      <c r="G24" s="319" t="s">
        <v>62</v>
      </c>
      <c r="H24" s="274">
        <v>591572.11</v>
      </c>
      <c r="I24" s="275">
        <v>8311.64</v>
      </c>
      <c r="J24" s="275"/>
      <c r="K24" s="320">
        <f>SUM(H24:I24)</f>
        <v>599883.75</v>
      </c>
      <c r="L24" s="274">
        <v>591572.11</v>
      </c>
      <c r="M24" s="201">
        <v>8311.64</v>
      </c>
      <c r="N24" s="201"/>
      <c r="O24" s="472">
        <f>SUM(L24:N24)</f>
        <v>599883.75</v>
      </c>
      <c r="P24" s="449"/>
      <c r="Q24" s="109"/>
      <c r="R24" s="109"/>
      <c r="S24" s="109"/>
      <c r="T24" s="109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1"/>
      <c r="IT24" s="112"/>
      <c r="IU24" s="112"/>
    </row>
    <row r="25" spans="2:255" s="113" customFormat="1" ht="30" customHeight="1">
      <c r="B25" s="330" t="s">
        <v>43</v>
      </c>
      <c r="C25" s="205" t="s">
        <v>173</v>
      </c>
      <c r="D25" s="186" t="s">
        <v>269</v>
      </c>
      <c r="E25" s="186" t="s">
        <v>61</v>
      </c>
      <c r="F25" s="214" t="s">
        <v>63</v>
      </c>
      <c r="G25" s="319" t="s">
        <v>62</v>
      </c>
      <c r="H25" s="331">
        <v>591855.42</v>
      </c>
      <c r="I25" s="201">
        <v>6117.77</v>
      </c>
      <c r="J25" s="201"/>
      <c r="K25" s="332">
        <f>SUM(H25:J25)</f>
        <v>597973.1900000001</v>
      </c>
      <c r="L25" s="331">
        <v>591855.42</v>
      </c>
      <c r="M25" s="201">
        <v>6117.77</v>
      </c>
      <c r="N25" s="201"/>
      <c r="O25" s="472">
        <f>SUM(L25:N25)</f>
        <v>597973.1900000001</v>
      </c>
      <c r="P25" s="449"/>
      <c r="Q25" s="109"/>
      <c r="R25" s="109"/>
      <c r="S25" s="109"/>
      <c r="T25" s="109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1"/>
      <c r="IT25" s="112"/>
      <c r="IU25" s="112"/>
    </row>
    <row r="26" spans="2:255" s="113" customFormat="1" ht="30" customHeight="1" thickBot="1">
      <c r="B26" s="323" t="s">
        <v>44</v>
      </c>
      <c r="C26" s="324" t="s">
        <v>190</v>
      </c>
      <c r="D26" s="333" t="s">
        <v>269</v>
      </c>
      <c r="E26" s="273" t="s">
        <v>61</v>
      </c>
      <c r="F26" s="334" t="s">
        <v>63</v>
      </c>
      <c r="G26" s="311" t="s">
        <v>62</v>
      </c>
      <c r="H26" s="321">
        <v>590271.24</v>
      </c>
      <c r="I26" s="322">
        <v>4790.19</v>
      </c>
      <c r="J26" s="322"/>
      <c r="K26" s="309">
        <f>SUM(H26:J26)</f>
        <v>595061.4299999999</v>
      </c>
      <c r="L26" s="321">
        <v>590271.24</v>
      </c>
      <c r="M26" s="322">
        <v>4790.19</v>
      </c>
      <c r="N26" s="322"/>
      <c r="O26" s="472">
        <f>SUM(L26:N26)</f>
        <v>595061.4299999999</v>
      </c>
      <c r="P26" s="448"/>
      <c r="Q26" s="109"/>
      <c r="R26" s="109"/>
      <c r="S26" s="109"/>
      <c r="T26" s="109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1"/>
      <c r="IT26" s="112"/>
      <c r="IU26" s="112"/>
    </row>
    <row r="27" spans="2:18" s="27" customFormat="1" ht="24.75" customHeight="1" thickBot="1">
      <c r="B27" s="82"/>
      <c r="C27" s="82"/>
      <c r="D27" s="84" t="s">
        <v>38</v>
      </c>
      <c r="E27" s="82"/>
      <c r="F27" s="161"/>
      <c r="G27" s="83"/>
      <c r="H27" s="158"/>
      <c r="I27" s="158"/>
      <c r="J27" s="158"/>
      <c r="K27" s="158"/>
      <c r="L27" s="227">
        <f>SUM(L20:L26)</f>
        <v>4144225.3599999994</v>
      </c>
      <c r="M27" s="227">
        <f>SUM(M20:M26)</f>
        <v>76477.41000000002</v>
      </c>
      <c r="N27" s="227">
        <f>SUM(N20:N25)</f>
        <v>415.73</v>
      </c>
      <c r="O27" s="228">
        <f>SUM(O20:O26)</f>
        <v>4221118.5</v>
      </c>
      <c r="P27" s="341"/>
      <c r="Q27" s="25"/>
      <c r="R27" s="26"/>
    </row>
    <row r="28" spans="2:18" s="27" customFormat="1" ht="24.75" customHeight="1">
      <c r="B28" s="235" t="s">
        <v>36</v>
      </c>
      <c r="C28" s="236" t="s">
        <v>65</v>
      </c>
      <c r="D28" s="237" t="s">
        <v>270</v>
      </c>
      <c r="E28" s="237" t="s">
        <v>67</v>
      </c>
      <c r="F28" s="235" t="s">
        <v>68</v>
      </c>
      <c r="G28" s="238" t="s">
        <v>62</v>
      </c>
      <c r="H28" s="231">
        <v>2157258.37</v>
      </c>
      <c r="I28" s="231">
        <v>1890428.84</v>
      </c>
      <c r="J28" s="232"/>
      <c r="K28" s="231">
        <f>SUM(H28:J28)</f>
        <v>4047687.21</v>
      </c>
      <c r="L28" s="231">
        <v>2157258.37</v>
      </c>
      <c r="M28" s="231">
        <v>1890428.84</v>
      </c>
      <c r="N28" s="232"/>
      <c r="O28" s="473">
        <f>SUM(L28:N28)</f>
        <v>4047687.21</v>
      </c>
      <c r="P28" s="450"/>
      <c r="Q28" s="25"/>
      <c r="R28" s="26"/>
    </row>
    <row r="29" spans="2:18" s="27" customFormat="1" ht="24.75" customHeight="1">
      <c r="B29" s="348" t="s">
        <v>39</v>
      </c>
      <c r="C29" s="349" t="s">
        <v>149</v>
      </c>
      <c r="D29" s="230" t="s">
        <v>270</v>
      </c>
      <c r="E29" s="230" t="s">
        <v>67</v>
      </c>
      <c r="F29" s="348" t="s">
        <v>68</v>
      </c>
      <c r="G29" s="350" t="s">
        <v>62</v>
      </c>
      <c r="H29" s="351">
        <v>718896.32</v>
      </c>
      <c r="I29" s="351">
        <v>248814.08</v>
      </c>
      <c r="J29" s="352"/>
      <c r="K29" s="351">
        <f>SUM(H29:J29)</f>
        <v>967710.3999999999</v>
      </c>
      <c r="L29" s="351">
        <v>718896.32</v>
      </c>
      <c r="M29" s="351">
        <v>248814.08</v>
      </c>
      <c r="N29" s="352"/>
      <c r="O29" s="474">
        <f>SUM(L29:N29)</f>
        <v>967710.3999999999</v>
      </c>
      <c r="P29" s="451"/>
      <c r="Q29" s="25"/>
      <c r="R29" s="26"/>
    </row>
    <row r="30" spans="2:18" s="27" customFormat="1" ht="24.75" customHeight="1" thickBot="1">
      <c r="B30" s="445" t="s">
        <v>40</v>
      </c>
      <c r="C30" s="437" t="s">
        <v>220</v>
      </c>
      <c r="D30" s="291" t="s">
        <v>270</v>
      </c>
      <c r="E30" s="291" t="s">
        <v>67</v>
      </c>
      <c r="F30" s="292" t="s">
        <v>68</v>
      </c>
      <c r="G30" s="293" t="s">
        <v>62</v>
      </c>
      <c r="H30" s="294">
        <v>716356.36</v>
      </c>
      <c r="I30" s="294">
        <v>243678.22</v>
      </c>
      <c r="J30" s="295"/>
      <c r="K30" s="294">
        <f>SUM(H30:J30)</f>
        <v>960034.58</v>
      </c>
      <c r="L30" s="294">
        <v>716356.36</v>
      </c>
      <c r="M30" s="294">
        <v>243678.22</v>
      </c>
      <c r="N30" s="295"/>
      <c r="O30" s="475">
        <f>SUM(L30:N30)</f>
        <v>960034.58</v>
      </c>
      <c r="P30" s="452"/>
      <c r="Q30" s="25"/>
      <c r="R30" s="26"/>
    </row>
    <row r="31" spans="2:18" s="27" customFormat="1" ht="24.75" customHeight="1" thickBot="1">
      <c r="B31" s="82"/>
      <c r="C31" s="82"/>
      <c r="D31" s="84" t="s">
        <v>66</v>
      </c>
      <c r="E31" s="82"/>
      <c r="F31" s="161"/>
      <c r="G31" s="83"/>
      <c r="H31" s="158"/>
      <c r="I31" s="158"/>
      <c r="J31" s="158"/>
      <c r="K31" s="158"/>
      <c r="L31" s="227">
        <f>SUM(L28:L30)</f>
        <v>3592511.05</v>
      </c>
      <c r="M31" s="227">
        <f>SUM(M28:M30)</f>
        <v>2382921.14</v>
      </c>
      <c r="N31" s="227"/>
      <c r="O31" s="228">
        <f>SUM(O28:O30)</f>
        <v>5975432.1899999995</v>
      </c>
      <c r="P31" s="341"/>
      <c r="Q31" s="25"/>
      <c r="R31" s="26"/>
    </row>
    <row r="32" spans="2:18" s="27" customFormat="1" ht="24.75" customHeight="1">
      <c r="B32" s="219" t="s">
        <v>36</v>
      </c>
      <c r="C32" s="342" t="s">
        <v>215</v>
      </c>
      <c r="D32" s="363" t="s">
        <v>217</v>
      </c>
      <c r="E32" s="219" t="s">
        <v>151</v>
      </c>
      <c r="F32" s="343" t="s">
        <v>218</v>
      </c>
      <c r="G32" s="342" t="s">
        <v>85</v>
      </c>
      <c r="H32" s="344">
        <v>960186.81</v>
      </c>
      <c r="I32" s="344"/>
      <c r="J32" s="344"/>
      <c r="K32" s="345">
        <f>SUM(H32:J32)</f>
        <v>960186.81</v>
      </c>
      <c r="L32" s="344">
        <v>6351664.55</v>
      </c>
      <c r="M32" s="344"/>
      <c r="N32" s="344"/>
      <c r="O32" s="346">
        <f>SUM(L32:N32)</f>
        <v>6351664.55</v>
      </c>
      <c r="P32" s="347">
        <v>6.61503</v>
      </c>
      <c r="Q32" s="25"/>
      <c r="R32" s="26"/>
    </row>
    <row r="33" spans="2:18" s="27" customFormat="1" ht="24.75" customHeight="1">
      <c r="B33" s="220" t="s">
        <v>39</v>
      </c>
      <c r="C33" s="376" t="s">
        <v>216</v>
      </c>
      <c r="D33" s="377" t="s">
        <v>217</v>
      </c>
      <c r="E33" s="220"/>
      <c r="F33" s="378" t="s">
        <v>264</v>
      </c>
      <c r="G33" s="376" t="s">
        <v>62</v>
      </c>
      <c r="H33" s="379">
        <v>-266503.56</v>
      </c>
      <c r="I33" s="379"/>
      <c r="J33" s="379"/>
      <c r="K33" s="380">
        <f>SUM(H33:J33)</f>
        <v>-266503.56</v>
      </c>
      <c r="L33" s="379">
        <v>-266503.56</v>
      </c>
      <c r="M33" s="379"/>
      <c r="N33" s="379"/>
      <c r="O33" s="381">
        <f>SUM(L33:N33)</f>
        <v>-266503.56</v>
      </c>
      <c r="P33" s="382"/>
      <c r="Q33" s="25"/>
      <c r="R33" s="26"/>
    </row>
    <row r="34" spans="2:18" s="27" customFormat="1" ht="24.75" customHeight="1">
      <c r="B34" s="220" t="s">
        <v>40</v>
      </c>
      <c r="C34" s="376" t="s">
        <v>220</v>
      </c>
      <c r="D34" s="377" t="s">
        <v>217</v>
      </c>
      <c r="E34" s="220"/>
      <c r="F34" s="378" t="s">
        <v>219</v>
      </c>
      <c r="G34" s="376" t="s">
        <v>62</v>
      </c>
      <c r="H34" s="379">
        <v>-268302.84</v>
      </c>
      <c r="I34" s="379"/>
      <c r="J34" s="379"/>
      <c r="K34" s="380">
        <f>SUM(H34:J34)</f>
        <v>-268302.84</v>
      </c>
      <c r="L34" s="379">
        <v>-268302.84</v>
      </c>
      <c r="M34" s="379"/>
      <c r="N34" s="379"/>
      <c r="O34" s="381">
        <f>SUM(L34:N34)</f>
        <v>-268302.84</v>
      </c>
      <c r="P34" s="382"/>
      <c r="Q34" s="25"/>
      <c r="R34" s="26"/>
    </row>
    <row r="35" spans="2:18" s="27" customFormat="1" ht="24.75" customHeight="1">
      <c r="B35" s="220" t="s">
        <v>41</v>
      </c>
      <c r="C35" s="376" t="s">
        <v>240</v>
      </c>
      <c r="D35" s="377" t="s">
        <v>217</v>
      </c>
      <c r="E35" s="220"/>
      <c r="F35" s="378" t="s">
        <v>219</v>
      </c>
      <c r="G35" s="376" t="s">
        <v>62</v>
      </c>
      <c r="H35" s="379">
        <v>-267266.08</v>
      </c>
      <c r="I35" s="379"/>
      <c r="J35" s="379"/>
      <c r="K35" s="380">
        <f>SUM(H35:J35)</f>
        <v>-267266.08</v>
      </c>
      <c r="L35" s="379">
        <v>-267266.08</v>
      </c>
      <c r="M35" s="379"/>
      <c r="N35" s="379"/>
      <c r="O35" s="381">
        <f>SUM(L35:N35)</f>
        <v>-267266.08</v>
      </c>
      <c r="P35" s="382"/>
      <c r="Q35" s="25"/>
      <c r="R35" s="26"/>
    </row>
    <row r="36" spans="2:18" s="27" customFormat="1" ht="24.75" customHeight="1" thickBot="1">
      <c r="B36" s="383" t="s">
        <v>42</v>
      </c>
      <c r="C36" s="384" t="s">
        <v>263</v>
      </c>
      <c r="D36" s="385" t="s">
        <v>217</v>
      </c>
      <c r="E36" s="383" t="s">
        <v>151</v>
      </c>
      <c r="F36" s="386" t="s">
        <v>218</v>
      </c>
      <c r="G36" s="384" t="s">
        <v>62</v>
      </c>
      <c r="H36" s="387">
        <v>255309281.98094487</v>
      </c>
      <c r="I36" s="388">
        <v>2481488.0629741442</v>
      </c>
      <c r="J36" s="389">
        <v>221698.93755542397</v>
      </c>
      <c r="K36" s="390">
        <f>SUM(H36:J36)</f>
        <v>258012468.98147446</v>
      </c>
      <c r="L36" s="387">
        <v>255309281.98094487</v>
      </c>
      <c r="M36" s="388">
        <v>2481488.0629741442</v>
      </c>
      <c r="N36" s="389">
        <v>221698.93755542397</v>
      </c>
      <c r="O36" s="391">
        <f>SUM(L36:N36)</f>
        <v>258012468.98147446</v>
      </c>
      <c r="P36" s="392"/>
      <c r="Q36" s="25"/>
      <c r="R36" s="26"/>
    </row>
    <row r="37" spans="2:18" s="27" customFormat="1" ht="24.75" customHeight="1" thickBot="1">
      <c r="B37" s="82"/>
      <c r="C37" s="83"/>
      <c r="D37" s="84" t="s">
        <v>214</v>
      </c>
      <c r="E37" s="82"/>
      <c r="F37" s="161"/>
      <c r="G37" s="83"/>
      <c r="H37" s="158"/>
      <c r="I37" s="158"/>
      <c r="J37" s="158"/>
      <c r="K37" s="158"/>
      <c r="L37" s="227">
        <f>L32+L33+L34+L35+L36</f>
        <v>260858874.05094486</v>
      </c>
      <c r="M37" s="227">
        <f>M36</f>
        <v>2481488.0629741442</v>
      </c>
      <c r="N37" s="227">
        <f>N36</f>
        <v>221698.93755542397</v>
      </c>
      <c r="O37" s="228">
        <f>O32+O33+O34+O35+O36</f>
        <v>263562061.05147445</v>
      </c>
      <c r="P37" s="341"/>
      <c r="Q37" s="25"/>
      <c r="R37" s="26"/>
    </row>
    <row r="38" spans="2:18" s="27" customFormat="1" ht="24.75" customHeight="1" thickBot="1">
      <c r="B38" s="368" t="s">
        <v>36</v>
      </c>
      <c r="C38" s="369" t="s">
        <v>257</v>
      </c>
      <c r="D38" s="370" t="s">
        <v>267</v>
      </c>
      <c r="E38" s="368" t="s">
        <v>61</v>
      </c>
      <c r="F38" s="371" t="s">
        <v>259</v>
      </c>
      <c r="G38" s="369" t="s">
        <v>62</v>
      </c>
      <c r="H38" s="372"/>
      <c r="I38" s="372">
        <v>505294.77</v>
      </c>
      <c r="J38" s="372">
        <v>300.4</v>
      </c>
      <c r="K38" s="373">
        <f>SUM(H38:J38)</f>
        <v>505595.17000000004</v>
      </c>
      <c r="L38" s="372"/>
      <c r="M38" s="372">
        <v>505294.77</v>
      </c>
      <c r="N38" s="372">
        <v>300.4</v>
      </c>
      <c r="O38" s="374">
        <f>SUM(L38:N38)</f>
        <v>505595.17000000004</v>
      </c>
      <c r="P38" s="375"/>
      <c r="Q38" s="25"/>
      <c r="R38" s="26"/>
    </row>
    <row r="39" spans="2:18" s="27" customFormat="1" ht="24.75" customHeight="1" thickBot="1">
      <c r="B39" s="82"/>
      <c r="C39" s="83"/>
      <c r="D39" s="84" t="s">
        <v>258</v>
      </c>
      <c r="E39" s="82"/>
      <c r="F39" s="161"/>
      <c r="G39" s="83"/>
      <c r="H39" s="158"/>
      <c r="I39" s="158"/>
      <c r="J39" s="158"/>
      <c r="K39" s="340"/>
      <c r="L39" s="227"/>
      <c r="M39" s="227">
        <f>M38</f>
        <v>505294.77</v>
      </c>
      <c r="N39" s="227">
        <f>N38</f>
        <v>300.4</v>
      </c>
      <c r="O39" s="228">
        <f>O38</f>
        <v>505595.17000000004</v>
      </c>
      <c r="P39" s="341"/>
      <c r="Q39" s="25"/>
      <c r="R39" s="26"/>
    </row>
    <row r="40" spans="2:20" s="37" customFormat="1" ht="24.75" customHeight="1" thickBot="1">
      <c r="B40" s="29"/>
      <c r="C40" s="33"/>
      <c r="D40" s="29" t="s">
        <v>23</v>
      </c>
      <c r="E40" s="30"/>
      <c r="F40" s="31"/>
      <c r="G40" s="19"/>
      <c r="H40" s="34"/>
      <c r="I40" s="34"/>
      <c r="J40" s="34"/>
      <c r="K40" s="223"/>
      <c r="L40" s="34">
        <f>L27+L31+L37</f>
        <v>268595610.4609449</v>
      </c>
      <c r="M40" s="34">
        <f>M27+M31</f>
        <v>2459398.5500000003</v>
      </c>
      <c r="N40" s="34">
        <f>N31+N27</f>
        <v>415.73</v>
      </c>
      <c r="O40" s="58">
        <f>O27+O31+O37+O39</f>
        <v>274264206.91147447</v>
      </c>
      <c r="P40" s="108"/>
      <c r="Q40" s="36"/>
      <c r="R40" s="32"/>
      <c r="S40" s="100"/>
      <c r="T40" s="100"/>
    </row>
    <row r="41" spans="2:18" s="27" customFormat="1" ht="24.75" customHeight="1" thickBot="1">
      <c r="B41" s="49"/>
      <c r="C41" s="53"/>
      <c r="D41" s="29" t="s">
        <v>28</v>
      </c>
      <c r="E41" s="50"/>
      <c r="F41" s="51"/>
      <c r="G41" s="52"/>
      <c r="H41" s="105"/>
      <c r="I41" s="105"/>
      <c r="J41" s="105"/>
      <c r="K41" s="106"/>
      <c r="L41" s="107"/>
      <c r="M41" s="105"/>
      <c r="N41" s="105"/>
      <c r="O41" s="106"/>
      <c r="P41" s="108"/>
      <c r="Q41" s="25"/>
      <c r="R41" s="26"/>
    </row>
    <row r="42" spans="2:18" s="27" customFormat="1" ht="30" customHeight="1">
      <c r="B42" s="219" t="s">
        <v>36</v>
      </c>
      <c r="C42" s="215" t="s">
        <v>75</v>
      </c>
      <c r="D42" s="241" t="s">
        <v>271</v>
      </c>
      <c r="E42" s="241" t="s">
        <v>61</v>
      </c>
      <c r="F42" s="242" t="s">
        <v>76</v>
      </c>
      <c r="G42" s="243" t="s">
        <v>77</v>
      </c>
      <c r="H42" s="217"/>
      <c r="I42" s="244">
        <v>865052.05</v>
      </c>
      <c r="J42" s="217"/>
      <c r="K42" s="217">
        <f>SUM(H42:J42)</f>
        <v>865052.05</v>
      </c>
      <c r="L42" s="217"/>
      <c r="M42" s="217">
        <v>6411367.87</v>
      </c>
      <c r="N42" s="217"/>
      <c r="O42" s="476">
        <f>M42</f>
        <v>6411367.87</v>
      </c>
      <c r="P42" s="453">
        <v>7.41154</v>
      </c>
      <c r="Q42" s="25"/>
      <c r="R42" s="26"/>
    </row>
    <row r="43" spans="2:18" s="27" customFormat="1" ht="30" customHeight="1">
      <c r="B43" s="220" t="s">
        <v>39</v>
      </c>
      <c r="C43" s="216" t="s">
        <v>75</v>
      </c>
      <c r="D43" s="245" t="s">
        <v>271</v>
      </c>
      <c r="E43" s="245" t="s">
        <v>61</v>
      </c>
      <c r="F43" s="246" t="s">
        <v>78</v>
      </c>
      <c r="G43" s="247" t="s">
        <v>77</v>
      </c>
      <c r="H43" s="218"/>
      <c r="I43" s="248">
        <v>761835.61</v>
      </c>
      <c r="J43" s="218"/>
      <c r="K43" s="218">
        <f aca="true" t="shared" si="2" ref="K43:K52">SUM(H43:J43)</f>
        <v>761835.61</v>
      </c>
      <c r="L43" s="218"/>
      <c r="M43" s="218">
        <v>5646375.1</v>
      </c>
      <c r="N43" s="218"/>
      <c r="O43" s="277">
        <f>M43</f>
        <v>5646375.1</v>
      </c>
      <c r="P43" s="439">
        <v>7.41154</v>
      </c>
      <c r="Q43" s="25"/>
      <c r="R43" s="26"/>
    </row>
    <row r="44" spans="2:18" s="27" customFormat="1" ht="30" customHeight="1">
      <c r="B44" s="220" t="s">
        <v>40</v>
      </c>
      <c r="C44" s="216" t="s">
        <v>75</v>
      </c>
      <c r="D44" s="245" t="s">
        <v>271</v>
      </c>
      <c r="E44" s="245" t="s">
        <v>61</v>
      </c>
      <c r="F44" s="246" t="s">
        <v>79</v>
      </c>
      <c r="G44" s="247" t="s">
        <v>77</v>
      </c>
      <c r="H44" s="218"/>
      <c r="I44" s="248">
        <v>312352.6</v>
      </c>
      <c r="J44" s="218"/>
      <c r="K44" s="218">
        <f t="shared" si="2"/>
        <v>312352.6</v>
      </c>
      <c r="L44" s="218"/>
      <c r="M44" s="218">
        <v>2315013.79</v>
      </c>
      <c r="N44" s="218"/>
      <c r="O44" s="277">
        <f>M44</f>
        <v>2315013.79</v>
      </c>
      <c r="P44" s="439">
        <v>7.41154</v>
      </c>
      <c r="Q44" s="25"/>
      <c r="R44" s="26"/>
    </row>
    <row r="45" spans="2:18" s="27" customFormat="1" ht="30" customHeight="1">
      <c r="B45" s="220" t="s">
        <v>41</v>
      </c>
      <c r="C45" s="216" t="s">
        <v>75</v>
      </c>
      <c r="D45" s="245" t="s">
        <v>271</v>
      </c>
      <c r="E45" s="245" t="s">
        <v>61</v>
      </c>
      <c r="F45" s="246" t="s">
        <v>80</v>
      </c>
      <c r="G45" s="247" t="s">
        <v>77</v>
      </c>
      <c r="H45" s="218"/>
      <c r="I45" s="248">
        <v>87861.77</v>
      </c>
      <c r="J45" s="218"/>
      <c r="K45" s="218">
        <f t="shared" si="2"/>
        <v>87861.77</v>
      </c>
      <c r="L45" s="218"/>
      <c r="M45" s="218">
        <v>651191.02</v>
      </c>
      <c r="N45" s="218"/>
      <c r="O45" s="277">
        <f>M45</f>
        <v>651191.02</v>
      </c>
      <c r="P45" s="439">
        <v>7.41154</v>
      </c>
      <c r="Q45" s="25"/>
      <c r="R45" s="26"/>
    </row>
    <row r="46" spans="2:18" s="27" customFormat="1" ht="30" customHeight="1">
      <c r="B46" s="220" t="s">
        <v>42</v>
      </c>
      <c r="C46" s="216" t="s">
        <v>81</v>
      </c>
      <c r="D46" s="245" t="s">
        <v>271</v>
      </c>
      <c r="E46" s="252" t="s">
        <v>67</v>
      </c>
      <c r="F46" s="253" t="s">
        <v>82</v>
      </c>
      <c r="G46" s="254" t="s">
        <v>62</v>
      </c>
      <c r="H46" s="218"/>
      <c r="I46" s="218"/>
      <c r="J46" s="249">
        <v>11.78</v>
      </c>
      <c r="K46" s="218">
        <f t="shared" si="2"/>
        <v>11.78</v>
      </c>
      <c r="L46" s="218"/>
      <c r="M46" s="218"/>
      <c r="N46" s="249">
        <v>11.78</v>
      </c>
      <c r="O46" s="277">
        <f>SUM(L46:N46)</f>
        <v>11.78</v>
      </c>
      <c r="P46" s="454"/>
      <c r="Q46" s="25"/>
      <c r="R46" s="26"/>
    </row>
    <row r="47" spans="2:18" s="27" customFormat="1" ht="30" customHeight="1">
      <c r="B47" s="220" t="s">
        <v>43</v>
      </c>
      <c r="C47" s="216" t="s">
        <v>83</v>
      </c>
      <c r="D47" s="245" t="s">
        <v>271</v>
      </c>
      <c r="E47" s="252" t="s">
        <v>61</v>
      </c>
      <c r="F47" s="253" t="s">
        <v>80</v>
      </c>
      <c r="G47" s="254" t="s">
        <v>77</v>
      </c>
      <c r="H47" s="250">
        <v>19083.47</v>
      </c>
      <c r="I47" s="251"/>
      <c r="J47" s="218"/>
      <c r="K47" s="218">
        <f t="shared" si="2"/>
        <v>19083.47</v>
      </c>
      <c r="L47" s="218">
        <f>H47*P47</f>
        <v>141730.2600042</v>
      </c>
      <c r="M47" s="218"/>
      <c r="N47" s="218"/>
      <c r="O47" s="277">
        <f>L47</f>
        <v>141730.2600042</v>
      </c>
      <c r="P47" s="455">
        <v>7.42686</v>
      </c>
      <c r="Q47" s="25"/>
      <c r="R47" s="26"/>
    </row>
    <row r="48" spans="2:18" s="27" customFormat="1" ht="30" customHeight="1">
      <c r="B48" s="220" t="s">
        <v>44</v>
      </c>
      <c r="C48" s="216" t="s">
        <v>148</v>
      </c>
      <c r="D48" s="245" t="s">
        <v>271</v>
      </c>
      <c r="E48" s="252" t="s">
        <v>67</v>
      </c>
      <c r="F48" s="253" t="s">
        <v>84</v>
      </c>
      <c r="G48" s="254" t="s">
        <v>85</v>
      </c>
      <c r="H48" s="250">
        <v>9772800</v>
      </c>
      <c r="I48" s="248">
        <v>1518757.89</v>
      </c>
      <c r="J48" s="218"/>
      <c r="K48" s="218">
        <f t="shared" si="2"/>
        <v>11291557.89</v>
      </c>
      <c r="L48" s="218">
        <f>H48*P48</f>
        <v>64073701.824</v>
      </c>
      <c r="M48" s="218">
        <f>I48*P48</f>
        <v>9957477.9169437</v>
      </c>
      <c r="N48" s="218"/>
      <c r="O48" s="277">
        <f>SUM(L48:N48)</f>
        <v>74031179.7409437</v>
      </c>
      <c r="P48" s="455">
        <v>6.55633</v>
      </c>
      <c r="Q48" s="25"/>
      <c r="R48" s="26"/>
    </row>
    <row r="49" spans="2:18" s="27" customFormat="1" ht="30" customHeight="1">
      <c r="B49" s="220" t="s">
        <v>45</v>
      </c>
      <c r="C49" s="216" t="s">
        <v>148</v>
      </c>
      <c r="D49" s="245" t="s">
        <v>271</v>
      </c>
      <c r="E49" s="252" t="s">
        <v>67</v>
      </c>
      <c r="F49" s="253" t="s">
        <v>86</v>
      </c>
      <c r="G49" s="254" t="s">
        <v>85</v>
      </c>
      <c r="H49" s="250">
        <v>9772800</v>
      </c>
      <c r="I49" s="248">
        <v>1347824.76</v>
      </c>
      <c r="J49" s="218"/>
      <c r="K49" s="218">
        <f t="shared" si="2"/>
        <v>11120624.76</v>
      </c>
      <c r="L49" s="218">
        <f>H49*P49</f>
        <v>64073701.824</v>
      </c>
      <c r="M49" s="218">
        <f>I49*P49</f>
        <v>8836783.9087308</v>
      </c>
      <c r="N49" s="218"/>
      <c r="O49" s="277">
        <f>SUM(L49:N49)</f>
        <v>72910485.7327308</v>
      </c>
      <c r="P49" s="455">
        <v>6.55633</v>
      </c>
      <c r="Q49" s="25"/>
      <c r="R49" s="26"/>
    </row>
    <row r="50" spans="2:18" s="27" customFormat="1" ht="30" customHeight="1">
      <c r="B50" s="220" t="s">
        <v>46</v>
      </c>
      <c r="C50" s="216" t="s">
        <v>148</v>
      </c>
      <c r="D50" s="245" t="s">
        <v>271</v>
      </c>
      <c r="E50" s="252" t="s">
        <v>67</v>
      </c>
      <c r="F50" s="253" t="s">
        <v>87</v>
      </c>
      <c r="G50" s="254" t="s">
        <v>85</v>
      </c>
      <c r="H50" s="250">
        <v>4886400</v>
      </c>
      <c r="I50" s="248">
        <v>899456.83</v>
      </c>
      <c r="J50" s="218"/>
      <c r="K50" s="218">
        <f t="shared" si="2"/>
        <v>5785856.83</v>
      </c>
      <c r="L50" s="218">
        <f>H50*P50</f>
        <v>32036850.912</v>
      </c>
      <c r="M50" s="218">
        <f>I50*P50</f>
        <v>5897135.798233899</v>
      </c>
      <c r="N50" s="218"/>
      <c r="O50" s="277">
        <f>SUM(L50:N50)</f>
        <v>37933986.7102339</v>
      </c>
      <c r="P50" s="455">
        <v>6.55633</v>
      </c>
      <c r="Q50" s="25"/>
      <c r="R50" s="26"/>
    </row>
    <row r="51" spans="2:18" s="27" customFormat="1" ht="30" customHeight="1">
      <c r="B51" s="220" t="s">
        <v>47</v>
      </c>
      <c r="C51" s="216" t="s">
        <v>148</v>
      </c>
      <c r="D51" s="245" t="s">
        <v>271</v>
      </c>
      <c r="E51" s="252" t="s">
        <v>67</v>
      </c>
      <c r="F51" s="253" t="s">
        <v>88</v>
      </c>
      <c r="G51" s="254" t="s">
        <v>77</v>
      </c>
      <c r="H51" s="250">
        <v>2961280</v>
      </c>
      <c r="I51" s="248">
        <v>280875.37</v>
      </c>
      <c r="J51" s="218"/>
      <c r="K51" s="218">
        <f t="shared" si="2"/>
        <v>3242155.37</v>
      </c>
      <c r="L51" s="218">
        <f>H51*P51</f>
        <v>22014807.0016</v>
      </c>
      <c r="M51" s="218">
        <f>I51*P51</f>
        <v>2088089.2931614</v>
      </c>
      <c r="N51" s="218"/>
      <c r="O51" s="277">
        <f>SUM(L51:N51)</f>
        <v>24102896.2947614</v>
      </c>
      <c r="P51" s="455">
        <v>7.43422</v>
      </c>
      <c r="Q51" s="25"/>
      <c r="R51" s="26"/>
    </row>
    <row r="52" spans="1:19" s="27" customFormat="1" ht="30" customHeight="1">
      <c r="A52" s="496">
        <v>673</v>
      </c>
      <c r="B52" s="220" t="s">
        <v>48</v>
      </c>
      <c r="C52" s="313" t="s">
        <v>89</v>
      </c>
      <c r="D52" s="245" t="s">
        <v>271</v>
      </c>
      <c r="E52" s="280" t="s">
        <v>67</v>
      </c>
      <c r="F52" s="314" t="s">
        <v>84</v>
      </c>
      <c r="G52" s="282" t="s">
        <v>85</v>
      </c>
      <c r="H52" s="286"/>
      <c r="I52" s="286"/>
      <c r="J52" s="288">
        <v>14</v>
      </c>
      <c r="K52" s="286">
        <f t="shared" si="2"/>
        <v>14</v>
      </c>
      <c r="L52" s="286"/>
      <c r="M52" s="286"/>
      <c r="N52" s="286">
        <v>90.86</v>
      </c>
      <c r="O52" s="477">
        <f>N52</f>
        <v>90.86</v>
      </c>
      <c r="P52" s="439">
        <v>6.49034</v>
      </c>
      <c r="Q52" s="25"/>
      <c r="R52" s="26"/>
      <c r="S52" s="26"/>
    </row>
    <row r="53" spans="1:19" s="27" customFormat="1" ht="30" customHeight="1">
      <c r="A53" s="498"/>
      <c r="B53" s="220" t="s">
        <v>49</v>
      </c>
      <c r="C53" s="313" t="s">
        <v>89</v>
      </c>
      <c r="D53" s="245" t="s">
        <v>271</v>
      </c>
      <c r="E53" s="280" t="s">
        <v>67</v>
      </c>
      <c r="F53" s="314" t="s">
        <v>86</v>
      </c>
      <c r="G53" s="282" t="s">
        <v>85</v>
      </c>
      <c r="H53" s="286"/>
      <c r="I53" s="286"/>
      <c r="J53" s="288">
        <v>14</v>
      </c>
      <c r="K53" s="286">
        <f aca="true" t="shared" si="3" ref="K53:K59">SUM(H53:J53)</f>
        <v>14</v>
      </c>
      <c r="L53" s="286"/>
      <c r="M53" s="286"/>
      <c r="N53" s="286">
        <v>90.86</v>
      </c>
      <c r="O53" s="477">
        <f>N53</f>
        <v>90.86</v>
      </c>
      <c r="P53" s="439">
        <v>6.49034</v>
      </c>
      <c r="Q53" s="25"/>
      <c r="R53" s="26"/>
      <c r="S53" s="26"/>
    </row>
    <row r="54" spans="2:19" s="27" customFormat="1" ht="30" customHeight="1">
      <c r="B54" s="220" t="s">
        <v>50</v>
      </c>
      <c r="C54" s="313" t="s">
        <v>89</v>
      </c>
      <c r="D54" s="245" t="s">
        <v>271</v>
      </c>
      <c r="E54" s="280" t="s">
        <v>67</v>
      </c>
      <c r="F54" s="314" t="s">
        <v>87</v>
      </c>
      <c r="G54" s="282" t="s">
        <v>85</v>
      </c>
      <c r="H54" s="286"/>
      <c r="I54" s="286"/>
      <c r="J54" s="288">
        <v>14</v>
      </c>
      <c r="K54" s="286">
        <f t="shared" si="3"/>
        <v>14</v>
      </c>
      <c r="L54" s="286"/>
      <c r="M54" s="286"/>
      <c r="N54" s="286">
        <v>90.86</v>
      </c>
      <c r="O54" s="477">
        <f>N54</f>
        <v>90.86</v>
      </c>
      <c r="P54" s="439">
        <v>6.49034</v>
      </c>
      <c r="Q54" s="25"/>
      <c r="R54" s="26"/>
      <c r="S54" s="26"/>
    </row>
    <row r="55" spans="2:18" s="27" customFormat="1" ht="30" customHeight="1">
      <c r="B55" s="220" t="s">
        <v>51</v>
      </c>
      <c r="C55" s="255" t="s">
        <v>90</v>
      </c>
      <c r="D55" s="245" t="s">
        <v>271</v>
      </c>
      <c r="E55" s="256" t="s">
        <v>61</v>
      </c>
      <c r="F55" s="257" t="s">
        <v>91</v>
      </c>
      <c r="G55" s="258" t="s">
        <v>77</v>
      </c>
      <c r="H55" s="218">
        <v>4636000</v>
      </c>
      <c r="I55" s="218"/>
      <c r="J55" s="218">
        <v>139080</v>
      </c>
      <c r="K55" s="218">
        <f t="shared" si="3"/>
        <v>4775080</v>
      </c>
      <c r="L55" s="218">
        <f>H55*P55</f>
        <v>34352389.12</v>
      </c>
      <c r="M55" s="218"/>
      <c r="N55" s="218">
        <f>J55*P55</f>
        <v>1030571.6736</v>
      </c>
      <c r="O55" s="277">
        <f>SUM(L55:N55)</f>
        <v>35382960.7936</v>
      </c>
      <c r="P55" s="439">
        <v>7.40992</v>
      </c>
      <c r="Q55" s="25"/>
      <c r="R55" s="289"/>
    </row>
    <row r="56" spans="2:18" s="27" customFormat="1" ht="30" customHeight="1">
      <c r="B56" s="220" t="s">
        <v>52</v>
      </c>
      <c r="C56" s="255" t="s">
        <v>92</v>
      </c>
      <c r="D56" s="245" t="s">
        <v>271</v>
      </c>
      <c r="E56" s="256" t="s">
        <v>67</v>
      </c>
      <c r="F56" s="257" t="s">
        <v>93</v>
      </c>
      <c r="G56" s="258" t="s">
        <v>77</v>
      </c>
      <c r="H56" s="218">
        <v>18544000</v>
      </c>
      <c r="I56" s="218"/>
      <c r="J56" s="218"/>
      <c r="K56" s="218">
        <f t="shared" si="3"/>
        <v>18544000</v>
      </c>
      <c r="L56" s="218">
        <f>H56*P56</f>
        <v>137289762.24</v>
      </c>
      <c r="M56" s="218"/>
      <c r="N56" s="218"/>
      <c r="O56" s="277">
        <v>137289762.24</v>
      </c>
      <c r="P56" s="439">
        <v>7.40346</v>
      </c>
      <c r="Q56" s="25"/>
      <c r="R56" s="26"/>
    </row>
    <row r="57" spans="2:18" s="27" customFormat="1" ht="30" customHeight="1">
      <c r="B57" s="220" t="s">
        <v>53</v>
      </c>
      <c r="C57" s="255" t="s">
        <v>97</v>
      </c>
      <c r="D57" s="256" t="s">
        <v>271</v>
      </c>
      <c r="E57" s="256" t="s">
        <v>98</v>
      </c>
      <c r="F57" s="257" t="s">
        <v>99</v>
      </c>
      <c r="G57" s="258" t="s">
        <v>62</v>
      </c>
      <c r="H57" s="218"/>
      <c r="I57" s="218"/>
      <c r="J57" s="218">
        <v>31033.86</v>
      </c>
      <c r="K57" s="218">
        <f t="shared" si="3"/>
        <v>31033.86</v>
      </c>
      <c r="L57" s="218"/>
      <c r="M57" s="218"/>
      <c r="N57" s="218">
        <v>31033.86</v>
      </c>
      <c r="O57" s="277">
        <f>SUM(L57:N57)</f>
        <v>31033.86</v>
      </c>
      <c r="P57" s="456"/>
      <c r="Q57" s="25"/>
      <c r="R57" s="26"/>
    </row>
    <row r="58" spans="2:18" s="27" customFormat="1" ht="30" customHeight="1">
      <c r="B58" s="220" t="s">
        <v>54</v>
      </c>
      <c r="C58" s="255" t="s">
        <v>97</v>
      </c>
      <c r="D58" s="256" t="s">
        <v>271</v>
      </c>
      <c r="E58" s="256" t="s">
        <v>98</v>
      </c>
      <c r="F58" s="257" t="s">
        <v>100</v>
      </c>
      <c r="G58" s="258" t="s">
        <v>62</v>
      </c>
      <c r="H58" s="218"/>
      <c r="I58" s="218"/>
      <c r="J58" s="218">
        <v>7184.29</v>
      </c>
      <c r="K58" s="218">
        <f t="shared" si="3"/>
        <v>7184.29</v>
      </c>
      <c r="L58" s="218"/>
      <c r="M58" s="218"/>
      <c r="N58" s="218">
        <v>7184.29</v>
      </c>
      <c r="O58" s="277">
        <f>SUM(L58:N58)</f>
        <v>7184.29</v>
      </c>
      <c r="P58" s="456"/>
      <c r="Q58" s="25"/>
      <c r="R58" s="26"/>
    </row>
    <row r="59" spans="2:18" s="27" customFormat="1" ht="30" customHeight="1">
      <c r="B59" s="220" t="s">
        <v>55</v>
      </c>
      <c r="C59" s="216" t="s">
        <v>101</v>
      </c>
      <c r="D59" s="256" t="s">
        <v>271</v>
      </c>
      <c r="E59" s="259" t="s">
        <v>98</v>
      </c>
      <c r="F59" s="260" t="s">
        <v>102</v>
      </c>
      <c r="G59" s="261" t="s">
        <v>62</v>
      </c>
      <c r="H59" s="218"/>
      <c r="I59" s="218"/>
      <c r="J59" s="218">
        <v>227594.5</v>
      </c>
      <c r="K59" s="218">
        <f t="shared" si="3"/>
        <v>227594.5</v>
      </c>
      <c r="L59" s="218"/>
      <c r="M59" s="218"/>
      <c r="N59" s="218">
        <v>227594.5</v>
      </c>
      <c r="O59" s="277">
        <f aca="true" t="shared" si="4" ref="O59:O67">SUM(L59:N59)</f>
        <v>227594.5</v>
      </c>
      <c r="P59" s="456"/>
      <c r="Q59" s="25"/>
      <c r="R59" s="26"/>
    </row>
    <row r="60" spans="2:18" s="27" customFormat="1" ht="30" customHeight="1">
      <c r="B60" s="220" t="s">
        <v>56</v>
      </c>
      <c r="C60" s="216" t="s">
        <v>101</v>
      </c>
      <c r="D60" s="256" t="s">
        <v>271</v>
      </c>
      <c r="E60" s="259" t="s">
        <v>98</v>
      </c>
      <c r="F60" s="260" t="s">
        <v>103</v>
      </c>
      <c r="G60" s="261" t="s">
        <v>62</v>
      </c>
      <c r="H60" s="218"/>
      <c r="I60" s="218"/>
      <c r="J60" s="218">
        <v>438949.54</v>
      </c>
      <c r="K60" s="218">
        <f aca="true" t="shared" si="5" ref="K60:K67">SUM(H60:J60)</f>
        <v>438949.54</v>
      </c>
      <c r="L60" s="218"/>
      <c r="M60" s="218"/>
      <c r="N60" s="218">
        <v>438949.54</v>
      </c>
      <c r="O60" s="277">
        <f t="shared" si="4"/>
        <v>438949.54</v>
      </c>
      <c r="P60" s="456"/>
      <c r="Q60" s="25"/>
      <c r="R60" s="26"/>
    </row>
    <row r="61" spans="2:18" s="27" customFormat="1" ht="30" customHeight="1">
      <c r="B61" s="220" t="s">
        <v>57</v>
      </c>
      <c r="C61" s="216" t="s">
        <v>101</v>
      </c>
      <c r="D61" s="256" t="s">
        <v>271</v>
      </c>
      <c r="E61" s="259" t="s">
        <v>98</v>
      </c>
      <c r="F61" s="260" t="s">
        <v>104</v>
      </c>
      <c r="G61" s="261" t="s">
        <v>62</v>
      </c>
      <c r="H61" s="218"/>
      <c r="I61" s="218"/>
      <c r="J61" s="218">
        <v>443552.79</v>
      </c>
      <c r="K61" s="218">
        <f t="shared" si="5"/>
        <v>443552.79</v>
      </c>
      <c r="L61" s="218"/>
      <c r="M61" s="218"/>
      <c r="N61" s="218">
        <v>443552.79</v>
      </c>
      <c r="O61" s="277">
        <f t="shared" si="4"/>
        <v>443552.79</v>
      </c>
      <c r="P61" s="456"/>
      <c r="Q61" s="25"/>
      <c r="R61" s="26"/>
    </row>
    <row r="62" spans="2:18" s="27" customFormat="1" ht="30" customHeight="1">
      <c r="B62" s="220" t="s">
        <v>70</v>
      </c>
      <c r="C62" s="216" t="s">
        <v>101</v>
      </c>
      <c r="D62" s="256" t="s">
        <v>271</v>
      </c>
      <c r="E62" s="259" t="s">
        <v>98</v>
      </c>
      <c r="F62" s="260" t="s">
        <v>105</v>
      </c>
      <c r="G62" s="261" t="s">
        <v>62</v>
      </c>
      <c r="H62" s="218"/>
      <c r="I62" s="218"/>
      <c r="J62" s="218">
        <v>142350.35</v>
      </c>
      <c r="K62" s="218">
        <f t="shared" si="5"/>
        <v>142350.35</v>
      </c>
      <c r="L62" s="218"/>
      <c r="M62" s="218"/>
      <c r="N62" s="218">
        <v>142350.35</v>
      </c>
      <c r="O62" s="277">
        <f t="shared" si="4"/>
        <v>142350.35</v>
      </c>
      <c r="P62" s="456"/>
      <c r="Q62" s="25"/>
      <c r="R62" s="26"/>
    </row>
    <row r="63" spans="2:18" s="27" customFormat="1" ht="30" customHeight="1">
      <c r="B63" s="220" t="s">
        <v>71</v>
      </c>
      <c r="C63" s="216" t="s">
        <v>101</v>
      </c>
      <c r="D63" s="256" t="s">
        <v>271</v>
      </c>
      <c r="E63" s="259" t="s">
        <v>98</v>
      </c>
      <c r="F63" s="260" t="s">
        <v>102</v>
      </c>
      <c r="G63" s="261" t="s">
        <v>85</v>
      </c>
      <c r="H63" s="262">
        <v>1221600</v>
      </c>
      <c r="I63" s="229">
        <v>224864.21</v>
      </c>
      <c r="J63" s="218"/>
      <c r="K63" s="218">
        <f t="shared" si="5"/>
        <v>1446464.21</v>
      </c>
      <c r="L63" s="262">
        <f>H63*P63</f>
        <v>7953996.408</v>
      </c>
      <c r="M63" s="229">
        <f>I63*P63</f>
        <v>1464120.1036573</v>
      </c>
      <c r="N63" s="218"/>
      <c r="O63" s="277">
        <f t="shared" si="4"/>
        <v>9418116.5116573</v>
      </c>
      <c r="P63" s="439">
        <v>6.51113</v>
      </c>
      <c r="Q63" s="25"/>
      <c r="R63" s="26"/>
    </row>
    <row r="64" spans="2:18" s="27" customFormat="1" ht="30" customHeight="1">
      <c r="B64" s="220" t="s">
        <v>72</v>
      </c>
      <c r="C64" s="216" t="s">
        <v>101</v>
      </c>
      <c r="D64" s="256" t="s">
        <v>271</v>
      </c>
      <c r="E64" s="259" t="s">
        <v>98</v>
      </c>
      <c r="F64" s="260" t="s">
        <v>103</v>
      </c>
      <c r="G64" s="261" t="s">
        <v>85</v>
      </c>
      <c r="H64" s="262">
        <v>2443200</v>
      </c>
      <c r="I64" s="229">
        <v>336956.18</v>
      </c>
      <c r="J64" s="218"/>
      <c r="K64" s="218">
        <f t="shared" si="5"/>
        <v>2780156.18</v>
      </c>
      <c r="L64" s="262">
        <f>H64*P64</f>
        <v>15907992.816</v>
      </c>
      <c r="M64" s="229">
        <f>I64*P64</f>
        <v>2193965.4922833997</v>
      </c>
      <c r="N64" s="218"/>
      <c r="O64" s="277">
        <f t="shared" si="4"/>
        <v>18101958.3082834</v>
      </c>
      <c r="P64" s="439">
        <v>6.51113</v>
      </c>
      <c r="Q64" s="25"/>
      <c r="R64" s="26"/>
    </row>
    <row r="65" spans="2:18" s="27" customFormat="1" ht="30" customHeight="1">
      <c r="B65" s="220" t="s">
        <v>73</v>
      </c>
      <c r="C65" s="216" t="s">
        <v>101</v>
      </c>
      <c r="D65" s="256" t="s">
        <v>271</v>
      </c>
      <c r="E65" s="259" t="s">
        <v>98</v>
      </c>
      <c r="F65" s="260" t="s">
        <v>104</v>
      </c>
      <c r="G65" s="261" t="s">
        <v>85</v>
      </c>
      <c r="H65" s="262">
        <v>2443200</v>
      </c>
      <c r="I65" s="229">
        <v>379689.47</v>
      </c>
      <c r="J65" s="218"/>
      <c r="K65" s="218">
        <f t="shared" si="5"/>
        <v>2822889.4699999997</v>
      </c>
      <c r="L65" s="262">
        <f>H65*P65</f>
        <v>15907992.816</v>
      </c>
      <c r="M65" s="229">
        <f>I65*P65</f>
        <v>2472207.4988010996</v>
      </c>
      <c r="N65" s="218"/>
      <c r="O65" s="277">
        <f t="shared" si="4"/>
        <v>18380200.3148011</v>
      </c>
      <c r="P65" s="439">
        <v>6.51113</v>
      </c>
      <c r="Q65" s="25"/>
      <c r="R65" s="26"/>
    </row>
    <row r="66" spans="2:18" s="27" customFormat="1" ht="30" customHeight="1">
      <c r="B66" s="220" t="s">
        <v>74</v>
      </c>
      <c r="C66" s="216" t="s">
        <v>101</v>
      </c>
      <c r="D66" s="256" t="s">
        <v>271</v>
      </c>
      <c r="E66" s="259" t="s">
        <v>98</v>
      </c>
      <c r="F66" s="260" t="s">
        <v>106</v>
      </c>
      <c r="G66" s="261" t="s">
        <v>77</v>
      </c>
      <c r="H66" s="262">
        <v>14000000</v>
      </c>
      <c r="I66" s="229">
        <v>285950</v>
      </c>
      <c r="J66" s="218"/>
      <c r="K66" s="218">
        <f t="shared" si="5"/>
        <v>14285950</v>
      </c>
      <c r="L66" s="262">
        <f>H66*P66</f>
        <v>103917660</v>
      </c>
      <c r="M66" s="229">
        <f>I66*P66</f>
        <v>2122518.2055</v>
      </c>
      <c r="N66" s="218"/>
      <c r="O66" s="277">
        <f t="shared" si="4"/>
        <v>106040178.2055</v>
      </c>
      <c r="P66" s="439">
        <v>7.42269</v>
      </c>
      <c r="Q66" s="25"/>
      <c r="R66" s="26"/>
    </row>
    <row r="67" spans="2:18" s="27" customFormat="1" ht="30" customHeight="1">
      <c r="B67" s="220" t="s">
        <v>107</v>
      </c>
      <c r="C67" s="264" t="s">
        <v>101</v>
      </c>
      <c r="D67" s="256" t="s">
        <v>271</v>
      </c>
      <c r="E67" s="265" t="s">
        <v>98</v>
      </c>
      <c r="F67" s="266" t="s">
        <v>105</v>
      </c>
      <c r="G67" s="267" t="s">
        <v>77</v>
      </c>
      <c r="H67" s="268">
        <v>740320</v>
      </c>
      <c r="I67" s="269">
        <v>70218.84</v>
      </c>
      <c r="J67" s="270"/>
      <c r="K67" s="270">
        <f t="shared" si="5"/>
        <v>810538.84</v>
      </c>
      <c r="L67" s="268">
        <f>H67*P67</f>
        <v>5495165.8608</v>
      </c>
      <c r="M67" s="269">
        <f>I67*P67</f>
        <v>521212.68147959997</v>
      </c>
      <c r="N67" s="270"/>
      <c r="O67" s="301">
        <f t="shared" si="4"/>
        <v>6016378.5422796</v>
      </c>
      <c r="P67" s="440">
        <v>7.42269</v>
      </c>
      <c r="Q67" s="25"/>
      <c r="R67" s="26"/>
    </row>
    <row r="68" spans="2:18" s="27" customFormat="1" ht="30" customHeight="1">
      <c r="B68" s="220" t="s">
        <v>108</v>
      </c>
      <c r="C68" s="216" t="s">
        <v>109</v>
      </c>
      <c r="D68" s="256" t="s">
        <v>271</v>
      </c>
      <c r="E68" s="259" t="s">
        <v>110</v>
      </c>
      <c r="F68" s="260" t="s">
        <v>111</v>
      </c>
      <c r="G68" s="261" t="s">
        <v>62</v>
      </c>
      <c r="H68" s="262"/>
      <c r="I68" s="229">
        <v>902170.15</v>
      </c>
      <c r="J68" s="263"/>
      <c r="K68" s="218">
        <f>SUM(H68:J68)</f>
        <v>902170.15</v>
      </c>
      <c r="L68" s="262"/>
      <c r="M68" s="229">
        <v>902170.15</v>
      </c>
      <c r="N68" s="263"/>
      <c r="O68" s="277">
        <f>SUM(L68:N68)</f>
        <v>902170.15</v>
      </c>
      <c r="P68" s="439"/>
      <c r="Q68" s="25"/>
      <c r="R68" s="26"/>
    </row>
    <row r="69" spans="2:18" s="27" customFormat="1" ht="30" customHeight="1">
      <c r="B69" s="492" t="s">
        <v>112</v>
      </c>
      <c r="C69" s="493" t="s">
        <v>113</v>
      </c>
      <c r="D69" s="256" t="s">
        <v>271</v>
      </c>
      <c r="E69" s="259" t="s">
        <v>125</v>
      </c>
      <c r="F69" s="494" t="s">
        <v>114</v>
      </c>
      <c r="G69" s="259" t="s">
        <v>77</v>
      </c>
      <c r="H69" s="262"/>
      <c r="I69" s="229"/>
      <c r="J69" s="263">
        <v>1066857.62</v>
      </c>
      <c r="K69" s="218">
        <f>J69</f>
        <v>1066857.62</v>
      </c>
      <c r="L69" s="262"/>
      <c r="M69" s="229"/>
      <c r="N69" s="263">
        <v>7930240.74</v>
      </c>
      <c r="O69" s="218">
        <f>N69</f>
        <v>7930240.74</v>
      </c>
      <c r="P69" s="440">
        <v>7.43327</v>
      </c>
      <c r="Q69" s="25"/>
      <c r="R69" s="26"/>
    </row>
    <row r="70" spans="2:18" s="27" customFormat="1" ht="30" customHeight="1">
      <c r="B70" s="220" t="s">
        <v>116</v>
      </c>
      <c r="C70" s="216" t="s">
        <v>117</v>
      </c>
      <c r="D70" s="256" t="s">
        <v>271</v>
      </c>
      <c r="E70" s="280" t="s">
        <v>61</v>
      </c>
      <c r="F70" s="302" t="s">
        <v>118</v>
      </c>
      <c r="G70" s="282" t="s">
        <v>77</v>
      </c>
      <c r="H70" s="283">
        <v>6710391.2</v>
      </c>
      <c r="I70" s="284"/>
      <c r="J70" s="286">
        <v>201311.73</v>
      </c>
      <c r="K70" s="218">
        <f>SUM(H70:J70)</f>
        <v>6911702.930000001</v>
      </c>
      <c r="L70" s="283">
        <f>H70*P70</f>
        <v>49867399.851944</v>
      </c>
      <c r="M70" s="284"/>
      <c r="N70" s="286">
        <f>J70*P70</f>
        <v>1496021.9509701002</v>
      </c>
      <c r="O70" s="277">
        <f>SUM(L70:N70)</f>
        <v>51363421.8029141</v>
      </c>
      <c r="P70" s="439">
        <v>7.43137</v>
      </c>
      <c r="Q70" s="25"/>
      <c r="R70" s="289"/>
    </row>
    <row r="71" spans="2:18" s="27" customFormat="1" ht="30" customHeight="1">
      <c r="B71" s="220" t="s">
        <v>120</v>
      </c>
      <c r="C71" s="216" t="s">
        <v>117</v>
      </c>
      <c r="D71" s="256" t="s">
        <v>271</v>
      </c>
      <c r="E71" s="280" t="s">
        <v>61</v>
      </c>
      <c r="F71" s="302" t="s">
        <v>167</v>
      </c>
      <c r="G71" s="282" t="s">
        <v>77</v>
      </c>
      <c r="H71" s="283">
        <v>999038</v>
      </c>
      <c r="I71" s="284"/>
      <c r="J71" s="286">
        <v>29971.15</v>
      </c>
      <c r="K71" s="218">
        <f>SUM(H71:J71)</f>
        <v>1029009.15</v>
      </c>
      <c r="L71" s="283">
        <f>H71*P71</f>
        <v>7424221.02206</v>
      </c>
      <c r="M71" s="284"/>
      <c r="N71" s="286">
        <f>J71*P71</f>
        <v>222726.7049755</v>
      </c>
      <c r="O71" s="277">
        <f>SUM(L71:N71)</f>
        <v>7646947.7270355</v>
      </c>
      <c r="P71" s="439">
        <v>7.43137</v>
      </c>
      <c r="Q71" s="25"/>
      <c r="R71" s="289"/>
    </row>
    <row r="72" spans="2:18" s="27" customFormat="1" ht="30" customHeight="1">
      <c r="B72" s="220" t="s">
        <v>121</v>
      </c>
      <c r="C72" s="278" t="s">
        <v>124</v>
      </c>
      <c r="D72" s="256" t="s">
        <v>271</v>
      </c>
      <c r="E72" s="259" t="s">
        <v>98</v>
      </c>
      <c r="F72" s="260" t="s">
        <v>102</v>
      </c>
      <c r="G72" s="261" t="s">
        <v>62</v>
      </c>
      <c r="H72" s="262"/>
      <c r="I72" s="229"/>
      <c r="J72" s="263">
        <v>9072.59</v>
      </c>
      <c r="K72" s="218">
        <v>9072.59</v>
      </c>
      <c r="L72" s="262"/>
      <c r="M72" s="229"/>
      <c r="N72" s="263">
        <v>9072.59</v>
      </c>
      <c r="O72" s="277">
        <v>9072.59</v>
      </c>
      <c r="P72" s="439"/>
      <c r="Q72" s="25"/>
      <c r="R72" s="26"/>
    </row>
    <row r="73" spans="2:18" s="27" customFormat="1" ht="30" customHeight="1">
      <c r="B73" s="220" t="s">
        <v>122</v>
      </c>
      <c r="C73" s="278" t="s">
        <v>124</v>
      </c>
      <c r="D73" s="256" t="s">
        <v>271</v>
      </c>
      <c r="E73" s="259" t="s">
        <v>98</v>
      </c>
      <c r="F73" s="260" t="s">
        <v>103</v>
      </c>
      <c r="G73" s="261" t="s">
        <v>62</v>
      </c>
      <c r="H73" s="262"/>
      <c r="I73" s="229"/>
      <c r="J73" s="263">
        <v>17842.68</v>
      </c>
      <c r="K73" s="218">
        <v>17842.68</v>
      </c>
      <c r="L73" s="262"/>
      <c r="M73" s="229"/>
      <c r="N73" s="263">
        <v>17842.68</v>
      </c>
      <c r="O73" s="277">
        <v>17842.68</v>
      </c>
      <c r="P73" s="439"/>
      <c r="Q73" s="25"/>
      <c r="R73" s="26"/>
    </row>
    <row r="74" spans="2:18" s="27" customFormat="1" ht="30" customHeight="1">
      <c r="B74" s="220" t="s">
        <v>123</v>
      </c>
      <c r="C74" s="278" t="s">
        <v>124</v>
      </c>
      <c r="D74" s="256" t="s">
        <v>271</v>
      </c>
      <c r="E74" s="259" t="s">
        <v>98</v>
      </c>
      <c r="F74" s="260" t="s">
        <v>104</v>
      </c>
      <c r="G74" s="261" t="s">
        <v>62</v>
      </c>
      <c r="H74" s="262"/>
      <c r="I74" s="229"/>
      <c r="J74" s="263">
        <v>17540.18</v>
      </c>
      <c r="K74" s="218">
        <v>17540.18</v>
      </c>
      <c r="L74" s="262"/>
      <c r="M74" s="229"/>
      <c r="N74" s="263">
        <v>17540.18</v>
      </c>
      <c r="O74" s="277">
        <v>17540.18</v>
      </c>
      <c r="P74" s="439"/>
      <c r="Q74" s="25"/>
      <c r="R74" s="26"/>
    </row>
    <row r="75" spans="2:19" s="27" customFormat="1" ht="30" customHeight="1">
      <c r="B75" s="220" t="s">
        <v>127</v>
      </c>
      <c r="C75" s="278" t="s">
        <v>124</v>
      </c>
      <c r="D75" s="256" t="s">
        <v>271</v>
      </c>
      <c r="E75" s="259" t="s">
        <v>98</v>
      </c>
      <c r="F75" s="260" t="s">
        <v>105</v>
      </c>
      <c r="G75" s="261" t="s">
        <v>62</v>
      </c>
      <c r="H75" s="262"/>
      <c r="I75" s="229"/>
      <c r="J75" s="263">
        <v>5598.52</v>
      </c>
      <c r="K75" s="218">
        <v>5598.52</v>
      </c>
      <c r="L75" s="262"/>
      <c r="M75" s="229"/>
      <c r="N75" s="263">
        <v>5598.52</v>
      </c>
      <c r="O75" s="277">
        <v>5598.52</v>
      </c>
      <c r="P75" s="439"/>
      <c r="Q75" s="25"/>
      <c r="R75" s="26"/>
      <c r="S75" s="26"/>
    </row>
    <row r="76" spans="2:18" s="27" customFormat="1" ht="30" customHeight="1">
      <c r="B76" s="220" t="s">
        <v>128</v>
      </c>
      <c r="C76" s="279" t="s">
        <v>136</v>
      </c>
      <c r="D76" s="256" t="s">
        <v>271</v>
      </c>
      <c r="E76" s="280" t="s">
        <v>110</v>
      </c>
      <c r="F76" s="281" t="s">
        <v>111</v>
      </c>
      <c r="G76" s="282" t="s">
        <v>62</v>
      </c>
      <c r="H76" s="283">
        <v>93689007.2</v>
      </c>
      <c r="I76" s="284">
        <v>611189.3</v>
      </c>
      <c r="J76" s="288">
        <v>80</v>
      </c>
      <c r="K76" s="218">
        <f>SUM(H76:J76)</f>
        <v>94300276.5</v>
      </c>
      <c r="L76" s="283">
        <v>93689007.2</v>
      </c>
      <c r="M76" s="284">
        <v>611189.3</v>
      </c>
      <c r="N76" s="288">
        <v>80</v>
      </c>
      <c r="O76" s="277">
        <f>SUM(L76:N76)</f>
        <v>94300276.5</v>
      </c>
      <c r="P76" s="457"/>
      <c r="Q76" s="25"/>
      <c r="R76" s="26"/>
    </row>
    <row r="77" spans="2:18" s="27" customFormat="1" ht="30" customHeight="1">
      <c r="B77" s="220" t="s">
        <v>129</v>
      </c>
      <c r="C77" s="279" t="s">
        <v>137</v>
      </c>
      <c r="D77" s="256" t="s">
        <v>271</v>
      </c>
      <c r="E77" s="280" t="s">
        <v>95</v>
      </c>
      <c r="F77" s="281" t="s">
        <v>138</v>
      </c>
      <c r="G77" s="282" t="s">
        <v>62</v>
      </c>
      <c r="H77" s="283"/>
      <c r="I77" s="284"/>
      <c r="J77" s="285">
        <v>161013.29</v>
      </c>
      <c r="K77" s="218">
        <f aca="true" t="shared" si="6" ref="K77:K85">SUM(H77:J77)</f>
        <v>161013.29</v>
      </c>
      <c r="L77" s="283"/>
      <c r="M77" s="284"/>
      <c r="N77" s="285">
        <v>161013.29</v>
      </c>
      <c r="O77" s="277">
        <f aca="true" t="shared" si="7" ref="O77:O83">SUM(L77:N77)</f>
        <v>161013.29</v>
      </c>
      <c r="P77" s="457"/>
      <c r="Q77" s="25"/>
      <c r="R77" s="26"/>
    </row>
    <row r="78" spans="2:18" s="27" customFormat="1" ht="30" customHeight="1">
      <c r="B78" s="220" t="s">
        <v>130</v>
      </c>
      <c r="C78" s="279" t="s">
        <v>137</v>
      </c>
      <c r="D78" s="256" t="s">
        <v>271</v>
      </c>
      <c r="E78" s="280" t="s">
        <v>95</v>
      </c>
      <c r="F78" s="281" t="s">
        <v>139</v>
      </c>
      <c r="G78" s="282" t="s">
        <v>62</v>
      </c>
      <c r="H78" s="283"/>
      <c r="I78" s="284"/>
      <c r="J78" s="285">
        <v>164900.78</v>
      </c>
      <c r="K78" s="218">
        <f t="shared" si="6"/>
        <v>164900.78</v>
      </c>
      <c r="L78" s="283"/>
      <c r="M78" s="284"/>
      <c r="N78" s="285">
        <v>164900.78</v>
      </c>
      <c r="O78" s="277">
        <f t="shared" si="7"/>
        <v>164900.78</v>
      </c>
      <c r="P78" s="457"/>
      <c r="Q78" s="25"/>
      <c r="R78" s="26"/>
    </row>
    <row r="79" spans="2:18" s="27" customFormat="1" ht="30" customHeight="1">
      <c r="B79" s="220" t="s">
        <v>131</v>
      </c>
      <c r="C79" s="279" t="s">
        <v>137</v>
      </c>
      <c r="D79" s="256" t="s">
        <v>271</v>
      </c>
      <c r="E79" s="280" t="s">
        <v>61</v>
      </c>
      <c r="F79" s="281" t="s">
        <v>140</v>
      </c>
      <c r="G79" s="282" t="s">
        <v>62</v>
      </c>
      <c r="H79" s="283"/>
      <c r="I79" s="284"/>
      <c r="J79" s="285">
        <v>168492.84</v>
      </c>
      <c r="K79" s="218">
        <f t="shared" si="6"/>
        <v>168492.84</v>
      </c>
      <c r="L79" s="283"/>
      <c r="M79" s="284"/>
      <c r="N79" s="285">
        <v>168492.84</v>
      </c>
      <c r="O79" s="277">
        <f t="shared" si="7"/>
        <v>168492.84</v>
      </c>
      <c r="P79" s="457"/>
      <c r="Q79" s="25"/>
      <c r="R79" s="26"/>
    </row>
    <row r="80" spans="2:18" s="27" customFormat="1" ht="30" customHeight="1">
      <c r="B80" s="220" t="s">
        <v>132</v>
      </c>
      <c r="C80" s="279" t="s">
        <v>137</v>
      </c>
      <c r="D80" s="256" t="s">
        <v>271</v>
      </c>
      <c r="E80" s="280" t="s">
        <v>61</v>
      </c>
      <c r="F80" s="281" t="s">
        <v>168</v>
      </c>
      <c r="G80" s="282" t="s">
        <v>62</v>
      </c>
      <c r="H80" s="283"/>
      <c r="I80" s="284"/>
      <c r="J80" s="285">
        <v>203238.16</v>
      </c>
      <c r="K80" s="218">
        <f t="shared" si="6"/>
        <v>203238.16</v>
      </c>
      <c r="L80" s="283"/>
      <c r="M80" s="284"/>
      <c r="N80" s="285">
        <v>203238.16</v>
      </c>
      <c r="O80" s="277">
        <f t="shared" si="7"/>
        <v>203238.16</v>
      </c>
      <c r="P80" s="457"/>
      <c r="Q80" s="25"/>
      <c r="R80" s="26"/>
    </row>
    <row r="81" spans="2:18" s="27" customFormat="1" ht="30" customHeight="1">
      <c r="B81" s="220" t="s">
        <v>133</v>
      </c>
      <c r="C81" s="279" t="s">
        <v>137</v>
      </c>
      <c r="D81" s="256" t="s">
        <v>271</v>
      </c>
      <c r="E81" s="280" t="s">
        <v>61</v>
      </c>
      <c r="F81" s="281" t="s">
        <v>167</v>
      </c>
      <c r="G81" s="282" t="s">
        <v>62</v>
      </c>
      <c r="H81" s="283"/>
      <c r="I81" s="284"/>
      <c r="J81" s="285">
        <v>30257.94</v>
      </c>
      <c r="K81" s="218">
        <f>SUM(H81:J81)</f>
        <v>30257.94</v>
      </c>
      <c r="L81" s="283"/>
      <c r="M81" s="284"/>
      <c r="N81" s="285">
        <v>30257.94</v>
      </c>
      <c r="O81" s="277">
        <f>SUM(L81:N81)</f>
        <v>30257.94</v>
      </c>
      <c r="P81" s="457"/>
      <c r="Q81" s="25"/>
      <c r="R81" s="26"/>
    </row>
    <row r="82" spans="2:18" s="27" customFormat="1" ht="30" customHeight="1">
      <c r="B82" s="220" t="s">
        <v>134</v>
      </c>
      <c r="C82" s="279" t="s">
        <v>137</v>
      </c>
      <c r="D82" s="256" t="s">
        <v>271</v>
      </c>
      <c r="E82" s="280" t="s">
        <v>98</v>
      </c>
      <c r="F82" s="281" t="s">
        <v>100</v>
      </c>
      <c r="G82" s="282" t="s">
        <v>62</v>
      </c>
      <c r="H82" s="283"/>
      <c r="I82" s="284"/>
      <c r="J82" s="285">
        <v>7178.06</v>
      </c>
      <c r="K82" s="218">
        <f t="shared" si="6"/>
        <v>7178.06</v>
      </c>
      <c r="L82" s="283"/>
      <c r="M82" s="284"/>
      <c r="N82" s="285">
        <v>7178.06</v>
      </c>
      <c r="O82" s="277">
        <f t="shared" si="7"/>
        <v>7178.06</v>
      </c>
      <c r="P82" s="457"/>
      <c r="Q82" s="25"/>
      <c r="R82" s="26"/>
    </row>
    <row r="83" spans="2:18" s="27" customFormat="1" ht="30" customHeight="1">
      <c r="B83" s="220" t="s">
        <v>135</v>
      </c>
      <c r="C83" s="279" t="s">
        <v>137</v>
      </c>
      <c r="D83" s="256" t="s">
        <v>271</v>
      </c>
      <c r="E83" s="280" t="s">
        <v>98</v>
      </c>
      <c r="F83" s="281" t="s">
        <v>99</v>
      </c>
      <c r="G83" s="282" t="s">
        <v>62</v>
      </c>
      <c r="H83" s="283"/>
      <c r="I83" s="284"/>
      <c r="J83" s="285">
        <v>31310.14</v>
      </c>
      <c r="K83" s="218">
        <f t="shared" si="6"/>
        <v>31310.14</v>
      </c>
      <c r="L83" s="283"/>
      <c r="M83" s="284"/>
      <c r="N83" s="285">
        <v>31310.14</v>
      </c>
      <c r="O83" s="277">
        <f t="shared" si="7"/>
        <v>31310.14</v>
      </c>
      <c r="P83" s="457"/>
      <c r="Q83" s="25"/>
      <c r="R83" s="26"/>
    </row>
    <row r="84" spans="1:18" s="27" customFormat="1" ht="30" customHeight="1">
      <c r="A84" s="496">
        <v>674</v>
      </c>
      <c r="B84" s="220" t="s">
        <v>145</v>
      </c>
      <c r="C84" s="279" t="s">
        <v>141</v>
      </c>
      <c r="D84" s="256" t="s">
        <v>271</v>
      </c>
      <c r="E84" s="280" t="s">
        <v>67</v>
      </c>
      <c r="F84" s="281" t="s">
        <v>142</v>
      </c>
      <c r="G84" s="282" t="s">
        <v>77</v>
      </c>
      <c r="H84" s="283">
        <v>26841564.8</v>
      </c>
      <c r="I84" s="284"/>
      <c r="J84" s="285"/>
      <c r="K84" s="218">
        <f t="shared" si="6"/>
        <v>26841564.8</v>
      </c>
      <c r="L84" s="286">
        <v>198757224.28</v>
      </c>
      <c r="M84" s="287"/>
      <c r="N84" s="287"/>
      <c r="O84" s="277">
        <f>L84</f>
        <v>198757224.28</v>
      </c>
      <c r="P84" s="456">
        <v>7.40483</v>
      </c>
      <c r="Q84" s="25"/>
      <c r="R84" s="26"/>
    </row>
    <row r="85" spans="1:18" s="27" customFormat="1" ht="30" customHeight="1">
      <c r="A85" s="499"/>
      <c r="B85" s="220" t="s">
        <v>150</v>
      </c>
      <c r="C85" s="279" t="s">
        <v>141</v>
      </c>
      <c r="D85" s="256" t="s">
        <v>271</v>
      </c>
      <c r="E85" s="280" t="s">
        <v>61</v>
      </c>
      <c r="F85" s="281" t="s">
        <v>91</v>
      </c>
      <c r="G85" s="282" t="s">
        <v>62</v>
      </c>
      <c r="H85" s="283"/>
      <c r="I85" s="284"/>
      <c r="J85" s="290">
        <v>142132.8</v>
      </c>
      <c r="K85" s="218">
        <f t="shared" si="6"/>
        <v>142132.8</v>
      </c>
      <c r="L85" s="287"/>
      <c r="M85" s="287"/>
      <c r="N85" s="290">
        <v>142132.8</v>
      </c>
      <c r="O85" s="277">
        <f>SUM(L85:N85)</f>
        <v>142132.8</v>
      </c>
      <c r="P85" s="457"/>
      <c r="Q85" s="25"/>
      <c r="R85" s="26"/>
    </row>
    <row r="86" spans="2:18" s="27" customFormat="1" ht="30" customHeight="1">
      <c r="B86" s="220" t="s">
        <v>155</v>
      </c>
      <c r="C86" s="315" t="s">
        <v>163</v>
      </c>
      <c r="D86" s="256" t="s">
        <v>271</v>
      </c>
      <c r="E86" s="280" t="s">
        <v>164</v>
      </c>
      <c r="F86" s="281" t="s">
        <v>138</v>
      </c>
      <c r="G86" s="282" t="s">
        <v>62</v>
      </c>
      <c r="H86" s="283"/>
      <c r="I86" s="284"/>
      <c r="J86" s="290">
        <v>-64422.51</v>
      </c>
      <c r="K86" s="286">
        <f aca="true" t="shared" si="8" ref="K86:K105">SUM(H86:J86)</f>
        <v>-64422.51</v>
      </c>
      <c r="L86" s="316"/>
      <c r="M86" s="316"/>
      <c r="N86" s="290">
        <f>K86</f>
        <v>-64422.51</v>
      </c>
      <c r="O86" s="477">
        <f>SUM(L86:N86)</f>
        <v>-64422.51</v>
      </c>
      <c r="P86" s="458"/>
      <c r="Q86" s="25"/>
      <c r="R86" s="26"/>
    </row>
    <row r="87" spans="2:18" s="27" customFormat="1" ht="30" customHeight="1">
      <c r="B87" s="220" t="s">
        <v>161</v>
      </c>
      <c r="C87" s="315" t="s">
        <v>163</v>
      </c>
      <c r="D87" s="256" t="s">
        <v>271</v>
      </c>
      <c r="E87" s="280" t="s">
        <v>164</v>
      </c>
      <c r="F87" s="281" t="s">
        <v>139</v>
      </c>
      <c r="G87" s="282" t="s">
        <v>62</v>
      </c>
      <c r="H87" s="283"/>
      <c r="I87" s="284"/>
      <c r="J87" s="290">
        <v>-72381.49</v>
      </c>
      <c r="K87" s="286">
        <f t="shared" si="8"/>
        <v>-72381.49</v>
      </c>
      <c r="L87" s="316"/>
      <c r="M87" s="316"/>
      <c r="N87" s="290">
        <f>K87</f>
        <v>-72381.49</v>
      </c>
      <c r="O87" s="477">
        <f>SUM(L87:N87)</f>
        <v>-72381.49</v>
      </c>
      <c r="P87" s="458"/>
      <c r="Q87" s="25"/>
      <c r="R87" s="26"/>
    </row>
    <row r="88" spans="2:18" s="27" customFormat="1" ht="30" customHeight="1">
      <c r="B88" s="220" t="s">
        <v>162</v>
      </c>
      <c r="C88" s="296" t="s">
        <v>144</v>
      </c>
      <c r="D88" s="256" t="s">
        <v>271</v>
      </c>
      <c r="E88" s="280" t="s">
        <v>125</v>
      </c>
      <c r="F88" s="302" t="s">
        <v>114</v>
      </c>
      <c r="G88" s="297" t="s">
        <v>77</v>
      </c>
      <c r="H88" s="298">
        <v>62280000</v>
      </c>
      <c r="I88" s="299">
        <v>3040000</v>
      </c>
      <c r="J88" s="300">
        <v>271558.96</v>
      </c>
      <c r="K88" s="270">
        <f t="shared" si="8"/>
        <v>65591558.96</v>
      </c>
      <c r="L88" s="270">
        <f>H88*P88</f>
        <v>462165555.6</v>
      </c>
      <c r="M88" s="270">
        <f>I88*P88</f>
        <v>22559140.8</v>
      </c>
      <c r="N88" s="300">
        <f>J88*P88</f>
        <v>2015176.5835992002</v>
      </c>
      <c r="O88" s="301">
        <v>486739872.98</v>
      </c>
      <c r="P88" s="459">
        <v>7.42077</v>
      </c>
      <c r="Q88" s="25"/>
      <c r="R88" s="26"/>
    </row>
    <row r="89" spans="2:18" s="27" customFormat="1" ht="30" customHeight="1">
      <c r="B89" s="220" t="s">
        <v>165</v>
      </c>
      <c r="C89" s="296" t="s">
        <v>149</v>
      </c>
      <c r="D89" s="256" t="s">
        <v>271</v>
      </c>
      <c r="E89" s="304" t="s">
        <v>151</v>
      </c>
      <c r="F89" s="305" t="s">
        <v>152</v>
      </c>
      <c r="G89" s="297" t="s">
        <v>77</v>
      </c>
      <c r="H89" s="298">
        <v>62280000</v>
      </c>
      <c r="I89" s="299">
        <v>3040000</v>
      </c>
      <c r="J89" s="300">
        <v>125838.13</v>
      </c>
      <c r="K89" s="270">
        <f t="shared" si="8"/>
        <v>65445838.13</v>
      </c>
      <c r="L89" s="270">
        <f>H89*P89</f>
        <v>462278905.2</v>
      </c>
      <c r="M89" s="270">
        <f>I89*P89</f>
        <v>22564673.599999998</v>
      </c>
      <c r="N89" s="300">
        <f>J89*P89</f>
        <v>934044.8453567</v>
      </c>
      <c r="O89" s="301">
        <f>SUM(L89:N89)</f>
        <v>485777623.6453567</v>
      </c>
      <c r="P89" s="459">
        <v>7.42259</v>
      </c>
      <c r="Q89" s="25"/>
      <c r="R89" s="303"/>
    </row>
    <row r="90" spans="2:18" s="27" customFormat="1" ht="30" customHeight="1">
      <c r="B90" s="220" t="s">
        <v>166</v>
      </c>
      <c r="C90" s="313" t="s">
        <v>176</v>
      </c>
      <c r="D90" s="256" t="s">
        <v>271</v>
      </c>
      <c r="E90" s="245" t="s">
        <v>177</v>
      </c>
      <c r="F90" s="246" t="s">
        <v>76</v>
      </c>
      <c r="G90" s="247" t="s">
        <v>62</v>
      </c>
      <c r="H90" s="286"/>
      <c r="I90" s="229">
        <v>-13327.17</v>
      </c>
      <c r="J90" s="286"/>
      <c r="K90" s="286">
        <f t="shared" si="8"/>
        <v>-13327.17</v>
      </c>
      <c r="L90" s="286"/>
      <c r="M90" s="286">
        <v>-13327.17</v>
      </c>
      <c r="N90" s="286"/>
      <c r="O90" s="477">
        <f aca="true" t="shared" si="9" ref="O90:O97">M90</f>
        <v>-13327.17</v>
      </c>
      <c r="P90" s="439"/>
      <c r="Q90" s="25"/>
      <c r="R90" s="26"/>
    </row>
    <row r="91" spans="2:18" s="27" customFormat="1" ht="30" customHeight="1">
      <c r="B91" s="220" t="s">
        <v>169</v>
      </c>
      <c r="C91" s="313" t="s">
        <v>176</v>
      </c>
      <c r="D91" s="256" t="s">
        <v>271</v>
      </c>
      <c r="E91" s="245" t="s">
        <v>177</v>
      </c>
      <c r="F91" s="246" t="s">
        <v>78</v>
      </c>
      <c r="G91" s="247" t="s">
        <v>62</v>
      </c>
      <c r="H91" s="286"/>
      <c r="I91" s="229">
        <v>-11736.99</v>
      </c>
      <c r="J91" s="286"/>
      <c r="K91" s="286">
        <f t="shared" si="8"/>
        <v>-11736.99</v>
      </c>
      <c r="L91" s="286"/>
      <c r="M91" s="286">
        <v>-11736.99</v>
      </c>
      <c r="N91" s="286"/>
      <c r="O91" s="477">
        <f t="shared" si="9"/>
        <v>-11736.99</v>
      </c>
      <c r="P91" s="439"/>
      <c r="Q91" s="25"/>
      <c r="R91" s="26"/>
    </row>
    <row r="92" spans="2:18" s="27" customFormat="1" ht="30" customHeight="1">
      <c r="B92" s="220" t="s">
        <v>172</v>
      </c>
      <c r="C92" s="313" t="s">
        <v>176</v>
      </c>
      <c r="D92" s="256" t="s">
        <v>271</v>
      </c>
      <c r="E92" s="245" t="s">
        <v>177</v>
      </c>
      <c r="F92" s="246" t="s">
        <v>79</v>
      </c>
      <c r="G92" s="247" t="s">
        <v>62</v>
      </c>
      <c r="H92" s="286"/>
      <c r="I92" s="229">
        <v>-4812.17</v>
      </c>
      <c r="J92" s="286"/>
      <c r="K92" s="286">
        <f t="shared" si="8"/>
        <v>-4812.17</v>
      </c>
      <c r="L92" s="286"/>
      <c r="M92" s="286">
        <v>-4812.17</v>
      </c>
      <c r="N92" s="286"/>
      <c r="O92" s="477">
        <f t="shared" si="9"/>
        <v>-4812.17</v>
      </c>
      <c r="P92" s="439"/>
      <c r="Q92" s="25"/>
      <c r="R92" s="26"/>
    </row>
    <row r="93" spans="2:18" s="27" customFormat="1" ht="30" customHeight="1">
      <c r="B93" s="220" t="s">
        <v>175</v>
      </c>
      <c r="C93" s="313" t="s">
        <v>176</v>
      </c>
      <c r="D93" s="256" t="s">
        <v>271</v>
      </c>
      <c r="E93" s="245" t="s">
        <v>177</v>
      </c>
      <c r="F93" s="246" t="s">
        <v>80</v>
      </c>
      <c r="G93" s="247" t="s">
        <v>62</v>
      </c>
      <c r="H93" s="286"/>
      <c r="I93" s="229">
        <v>-1354.84</v>
      </c>
      <c r="J93" s="286"/>
      <c r="K93" s="286">
        <f t="shared" si="8"/>
        <v>-1354.84</v>
      </c>
      <c r="L93" s="286"/>
      <c r="M93" s="286">
        <v>-1354.84</v>
      </c>
      <c r="N93" s="286"/>
      <c r="O93" s="477">
        <f t="shared" si="9"/>
        <v>-1354.84</v>
      </c>
      <c r="P93" s="439"/>
      <c r="Q93" s="25"/>
      <c r="R93" s="26"/>
    </row>
    <row r="94" spans="2:18" s="27" customFormat="1" ht="30" customHeight="1">
      <c r="B94" s="220" t="s">
        <v>178</v>
      </c>
      <c r="C94" s="313" t="s">
        <v>156</v>
      </c>
      <c r="D94" s="256" t="s">
        <v>271</v>
      </c>
      <c r="E94" s="245" t="s">
        <v>177</v>
      </c>
      <c r="F94" s="246" t="s">
        <v>76</v>
      </c>
      <c r="G94" s="247" t="s">
        <v>62</v>
      </c>
      <c r="H94" s="286"/>
      <c r="I94" s="229">
        <v>-3927.41</v>
      </c>
      <c r="J94" s="286"/>
      <c r="K94" s="286">
        <f t="shared" si="8"/>
        <v>-3927.41</v>
      </c>
      <c r="L94" s="286"/>
      <c r="M94" s="286">
        <v>-3927.41</v>
      </c>
      <c r="N94" s="286"/>
      <c r="O94" s="477">
        <f t="shared" si="9"/>
        <v>-3927.41</v>
      </c>
      <c r="P94" s="439"/>
      <c r="Q94" s="25"/>
      <c r="R94" s="26"/>
    </row>
    <row r="95" spans="2:18" s="27" customFormat="1" ht="30" customHeight="1">
      <c r="B95" s="220" t="s">
        <v>179</v>
      </c>
      <c r="C95" s="313" t="s">
        <v>156</v>
      </c>
      <c r="D95" s="256" t="s">
        <v>271</v>
      </c>
      <c r="E95" s="245" t="s">
        <v>177</v>
      </c>
      <c r="F95" s="246" t="s">
        <v>78</v>
      </c>
      <c r="G95" s="247" t="s">
        <v>62</v>
      </c>
      <c r="H95" s="286"/>
      <c r="I95" s="229">
        <v>-3458.8</v>
      </c>
      <c r="J95" s="286"/>
      <c r="K95" s="286">
        <f t="shared" si="8"/>
        <v>-3458.8</v>
      </c>
      <c r="L95" s="286"/>
      <c r="M95" s="286">
        <v>-3458.8</v>
      </c>
      <c r="N95" s="286"/>
      <c r="O95" s="477">
        <f t="shared" si="9"/>
        <v>-3458.8</v>
      </c>
      <c r="P95" s="439"/>
      <c r="Q95" s="25"/>
      <c r="R95" s="26"/>
    </row>
    <row r="96" spans="2:18" s="27" customFormat="1" ht="30" customHeight="1">
      <c r="B96" s="220" t="s">
        <v>180</v>
      </c>
      <c r="C96" s="313" t="s">
        <v>156</v>
      </c>
      <c r="D96" s="256" t="s">
        <v>271</v>
      </c>
      <c r="E96" s="245" t="s">
        <v>177</v>
      </c>
      <c r="F96" s="246" t="s">
        <v>79</v>
      </c>
      <c r="G96" s="247" t="s">
        <v>62</v>
      </c>
      <c r="H96" s="286"/>
      <c r="I96" s="229">
        <v>-1418.11</v>
      </c>
      <c r="J96" s="286"/>
      <c r="K96" s="286">
        <f t="shared" si="8"/>
        <v>-1418.11</v>
      </c>
      <c r="L96" s="286"/>
      <c r="M96" s="286">
        <v>-1418.11</v>
      </c>
      <c r="N96" s="286"/>
      <c r="O96" s="477">
        <f t="shared" si="9"/>
        <v>-1418.11</v>
      </c>
      <c r="P96" s="439"/>
      <c r="Q96" s="25"/>
      <c r="R96" s="26"/>
    </row>
    <row r="97" spans="2:18" s="27" customFormat="1" ht="30" customHeight="1">
      <c r="B97" s="220" t="s">
        <v>181</v>
      </c>
      <c r="C97" s="313" t="s">
        <v>156</v>
      </c>
      <c r="D97" s="256" t="s">
        <v>271</v>
      </c>
      <c r="E97" s="245" t="s">
        <v>177</v>
      </c>
      <c r="F97" s="246" t="s">
        <v>80</v>
      </c>
      <c r="G97" s="247" t="s">
        <v>62</v>
      </c>
      <c r="H97" s="286"/>
      <c r="I97" s="229">
        <v>-399.26</v>
      </c>
      <c r="J97" s="286"/>
      <c r="K97" s="286">
        <f t="shared" si="8"/>
        <v>-399.26</v>
      </c>
      <c r="L97" s="286"/>
      <c r="M97" s="286">
        <v>-399.26</v>
      </c>
      <c r="N97" s="286"/>
      <c r="O97" s="477">
        <f t="shared" si="9"/>
        <v>-399.26</v>
      </c>
      <c r="P97" s="439"/>
      <c r="Q97" s="25"/>
      <c r="R97" s="26"/>
    </row>
    <row r="98" spans="2:18" s="27" customFormat="1" ht="30" customHeight="1">
      <c r="B98" s="220" t="s">
        <v>182</v>
      </c>
      <c r="C98" s="216" t="s">
        <v>156</v>
      </c>
      <c r="D98" s="256" t="s">
        <v>271</v>
      </c>
      <c r="E98" s="280" t="s">
        <v>61</v>
      </c>
      <c r="F98" s="302" t="s">
        <v>140</v>
      </c>
      <c r="G98" s="282" t="s">
        <v>77</v>
      </c>
      <c r="H98" s="325">
        <v>1854400</v>
      </c>
      <c r="I98" s="326"/>
      <c r="J98" s="327"/>
      <c r="K98" s="218">
        <f t="shared" si="8"/>
        <v>1854400</v>
      </c>
      <c r="L98" s="218">
        <v>13749838.22</v>
      </c>
      <c r="M98" s="218"/>
      <c r="N98" s="327"/>
      <c r="O98" s="277">
        <f>SUM(L98:N98)</f>
        <v>13749838.22</v>
      </c>
      <c r="P98" s="460">
        <v>7.41471</v>
      </c>
      <c r="Q98" s="25"/>
      <c r="R98" s="303"/>
    </row>
    <row r="99" spans="2:18" s="27" customFormat="1" ht="30" customHeight="1">
      <c r="B99" s="220" t="s">
        <v>183</v>
      </c>
      <c r="C99" s="313" t="s">
        <v>159</v>
      </c>
      <c r="D99" s="256" t="s">
        <v>271</v>
      </c>
      <c r="E99" s="245" t="s">
        <v>177</v>
      </c>
      <c r="F99" s="246" t="s">
        <v>76</v>
      </c>
      <c r="G99" s="247" t="s">
        <v>62</v>
      </c>
      <c r="H99" s="286"/>
      <c r="I99" s="229">
        <v>-20.15</v>
      </c>
      <c r="J99" s="286"/>
      <c r="K99" s="286">
        <f t="shared" si="8"/>
        <v>-20.15</v>
      </c>
      <c r="L99" s="286"/>
      <c r="M99" s="286">
        <v>-20.15</v>
      </c>
      <c r="N99" s="286"/>
      <c r="O99" s="477">
        <f>M99</f>
        <v>-20.15</v>
      </c>
      <c r="P99" s="439"/>
      <c r="Q99" s="25"/>
      <c r="R99" s="26"/>
    </row>
    <row r="100" spans="2:18" s="27" customFormat="1" ht="30" customHeight="1">
      <c r="B100" s="220" t="s">
        <v>184</v>
      </c>
      <c r="C100" s="313" t="s">
        <v>159</v>
      </c>
      <c r="D100" s="256" t="s">
        <v>271</v>
      </c>
      <c r="E100" s="245" t="s">
        <v>177</v>
      </c>
      <c r="F100" s="246" t="s">
        <v>78</v>
      </c>
      <c r="G100" s="247" t="s">
        <v>62</v>
      </c>
      <c r="H100" s="286"/>
      <c r="I100" s="229">
        <v>-17.75</v>
      </c>
      <c r="J100" s="286"/>
      <c r="K100" s="286">
        <f t="shared" si="8"/>
        <v>-17.75</v>
      </c>
      <c r="L100" s="286"/>
      <c r="M100" s="286">
        <v>-17.75</v>
      </c>
      <c r="N100" s="286"/>
      <c r="O100" s="477">
        <f>M100</f>
        <v>-17.75</v>
      </c>
      <c r="P100" s="439"/>
      <c r="Q100" s="25"/>
      <c r="R100" s="26"/>
    </row>
    <row r="101" spans="2:18" s="27" customFormat="1" ht="30" customHeight="1">
      <c r="B101" s="220" t="s">
        <v>185</v>
      </c>
      <c r="C101" s="313" t="s">
        <v>159</v>
      </c>
      <c r="D101" s="256" t="s">
        <v>271</v>
      </c>
      <c r="E101" s="245" t="s">
        <v>177</v>
      </c>
      <c r="F101" s="246" t="s">
        <v>79</v>
      </c>
      <c r="G101" s="247" t="s">
        <v>62</v>
      </c>
      <c r="H101" s="286"/>
      <c r="I101" s="229">
        <v>-7.28</v>
      </c>
      <c r="J101" s="286"/>
      <c r="K101" s="286">
        <f t="shared" si="8"/>
        <v>-7.28</v>
      </c>
      <c r="L101" s="286"/>
      <c r="M101" s="286">
        <v>-7.28</v>
      </c>
      <c r="N101" s="286"/>
      <c r="O101" s="477">
        <f>M101</f>
        <v>-7.28</v>
      </c>
      <c r="P101" s="439"/>
      <c r="Q101" s="25"/>
      <c r="R101" s="26"/>
    </row>
    <row r="102" spans="2:18" s="27" customFormat="1" ht="30" customHeight="1">
      <c r="B102" s="220" t="s">
        <v>186</v>
      </c>
      <c r="C102" s="313" t="s">
        <v>159</v>
      </c>
      <c r="D102" s="256" t="s">
        <v>271</v>
      </c>
      <c r="E102" s="245" t="s">
        <v>177</v>
      </c>
      <c r="F102" s="246" t="s">
        <v>80</v>
      </c>
      <c r="G102" s="247" t="s">
        <v>62</v>
      </c>
      <c r="H102" s="286"/>
      <c r="I102" s="229">
        <v>-2.04</v>
      </c>
      <c r="J102" s="286"/>
      <c r="K102" s="286">
        <f t="shared" si="8"/>
        <v>-2.04</v>
      </c>
      <c r="L102" s="286"/>
      <c r="M102" s="286">
        <v>-2.04</v>
      </c>
      <c r="N102" s="286"/>
      <c r="O102" s="477">
        <f>M102</f>
        <v>-2.04</v>
      </c>
      <c r="P102" s="439"/>
      <c r="Q102" s="25"/>
      <c r="R102" s="26"/>
    </row>
    <row r="103" spans="2:18" s="27" customFormat="1" ht="30" customHeight="1">
      <c r="B103" s="220" t="s">
        <v>187</v>
      </c>
      <c r="C103" s="313" t="s">
        <v>173</v>
      </c>
      <c r="D103" s="256" t="s">
        <v>271</v>
      </c>
      <c r="E103" s="280" t="s">
        <v>67</v>
      </c>
      <c r="F103" s="281" t="s">
        <v>174</v>
      </c>
      <c r="G103" s="282" t="s">
        <v>77</v>
      </c>
      <c r="H103" s="283">
        <v>7417600</v>
      </c>
      <c r="I103" s="284"/>
      <c r="J103" s="290"/>
      <c r="K103" s="286">
        <f t="shared" si="8"/>
        <v>7417600</v>
      </c>
      <c r="L103" s="286">
        <f>H103*P103</f>
        <v>54963748.416</v>
      </c>
      <c r="M103" s="286"/>
      <c r="N103" s="290"/>
      <c r="O103" s="477">
        <f aca="true" t="shared" si="10" ref="O103:O112">SUM(L103:N103)</f>
        <v>54963748.416</v>
      </c>
      <c r="P103" s="439">
        <v>7.40991</v>
      </c>
      <c r="Q103" s="25"/>
      <c r="R103" s="329"/>
    </row>
    <row r="104" spans="2:18" s="27" customFormat="1" ht="30" customHeight="1">
      <c r="B104" s="220" t="s">
        <v>188</v>
      </c>
      <c r="C104" s="315" t="s">
        <v>203</v>
      </c>
      <c r="D104" s="256" t="s">
        <v>271</v>
      </c>
      <c r="E104" s="280" t="s">
        <v>61</v>
      </c>
      <c r="F104" s="281" t="s">
        <v>140</v>
      </c>
      <c r="G104" s="282" t="s">
        <v>62</v>
      </c>
      <c r="H104" s="283"/>
      <c r="I104" s="284"/>
      <c r="J104" s="286">
        <v>168492.88</v>
      </c>
      <c r="K104" s="286">
        <f t="shared" si="8"/>
        <v>168492.88</v>
      </c>
      <c r="L104" s="283"/>
      <c r="M104" s="284"/>
      <c r="N104" s="286">
        <f>K104</f>
        <v>168492.88</v>
      </c>
      <c r="O104" s="477">
        <f t="shared" si="10"/>
        <v>168492.88</v>
      </c>
      <c r="P104" s="458"/>
      <c r="Q104" s="25"/>
      <c r="R104" s="26"/>
    </row>
    <row r="105" spans="2:18" s="27" customFormat="1" ht="30" customHeight="1">
      <c r="B105" s="220" t="s">
        <v>189</v>
      </c>
      <c r="C105" s="315" t="s">
        <v>203</v>
      </c>
      <c r="D105" s="256" t="s">
        <v>271</v>
      </c>
      <c r="E105" s="280" t="s">
        <v>61</v>
      </c>
      <c r="F105" s="281" t="s">
        <v>118</v>
      </c>
      <c r="G105" s="282" t="s">
        <v>62</v>
      </c>
      <c r="H105" s="283"/>
      <c r="I105" s="284"/>
      <c r="J105" s="286">
        <v>32878.05</v>
      </c>
      <c r="K105" s="286">
        <f t="shared" si="8"/>
        <v>32878.05</v>
      </c>
      <c r="L105" s="283"/>
      <c r="M105" s="284"/>
      <c r="N105" s="286">
        <f>K105</f>
        <v>32878.05</v>
      </c>
      <c r="O105" s="477">
        <f t="shared" si="10"/>
        <v>32878.05</v>
      </c>
      <c r="P105" s="458"/>
      <c r="Q105" s="25"/>
      <c r="R105" s="26"/>
    </row>
    <row r="106" spans="2:18" s="27" customFormat="1" ht="30" customHeight="1">
      <c r="B106" s="220" t="s">
        <v>194</v>
      </c>
      <c r="C106" s="315" t="s">
        <v>203</v>
      </c>
      <c r="D106" s="256" t="s">
        <v>271</v>
      </c>
      <c r="E106" s="280" t="s">
        <v>61</v>
      </c>
      <c r="F106" s="281" t="s">
        <v>167</v>
      </c>
      <c r="G106" s="282" t="s">
        <v>62</v>
      </c>
      <c r="H106" s="283"/>
      <c r="I106" s="284"/>
      <c r="J106" s="286">
        <v>8219.51</v>
      </c>
      <c r="K106" s="286">
        <f>J106</f>
        <v>8219.51</v>
      </c>
      <c r="L106" s="283"/>
      <c r="M106" s="284"/>
      <c r="N106" s="286">
        <v>8219.51</v>
      </c>
      <c r="O106" s="477">
        <v>8219.51</v>
      </c>
      <c r="P106" s="458"/>
      <c r="Q106" s="25"/>
      <c r="R106" s="26"/>
    </row>
    <row r="107" spans="2:18" s="27" customFormat="1" ht="30" customHeight="1">
      <c r="B107" s="220" t="s">
        <v>195</v>
      </c>
      <c r="C107" s="315" t="s">
        <v>203</v>
      </c>
      <c r="D107" s="256" t="s">
        <v>271</v>
      </c>
      <c r="E107" s="280" t="s">
        <v>61</v>
      </c>
      <c r="F107" s="281" t="s">
        <v>140</v>
      </c>
      <c r="G107" s="282" t="s">
        <v>77</v>
      </c>
      <c r="H107" s="283"/>
      <c r="I107" s="284"/>
      <c r="J107" s="286">
        <v>55632</v>
      </c>
      <c r="K107" s="286">
        <f>SUM(H107:J107)</f>
        <v>55632</v>
      </c>
      <c r="L107" s="283"/>
      <c r="M107" s="284"/>
      <c r="N107" s="286">
        <v>411111.02</v>
      </c>
      <c r="O107" s="477">
        <f t="shared" si="10"/>
        <v>411111.02</v>
      </c>
      <c r="P107" s="461">
        <v>7.38983</v>
      </c>
      <c r="Q107" s="25"/>
      <c r="R107" s="26"/>
    </row>
    <row r="108" spans="2:18" s="27" customFormat="1" ht="30" customHeight="1">
      <c r="B108" s="220" t="s">
        <v>196</v>
      </c>
      <c r="C108" s="315" t="s">
        <v>203</v>
      </c>
      <c r="D108" s="256" t="s">
        <v>271</v>
      </c>
      <c r="E108" s="280" t="s">
        <v>61</v>
      </c>
      <c r="F108" s="281" t="s">
        <v>213</v>
      </c>
      <c r="G108" s="282" t="s">
        <v>77</v>
      </c>
      <c r="H108" s="283"/>
      <c r="I108" s="284"/>
      <c r="J108" s="286">
        <v>38049.31</v>
      </c>
      <c r="K108" s="286">
        <f>SUM(H108:J108)</f>
        <v>38049.31</v>
      </c>
      <c r="L108" s="283"/>
      <c r="M108" s="284"/>
      <c r="N108" s="286">
        <v>281177.93</v>
      </c>
      <c r="O108" s="477">
        <f t="shared" si="10"/>
        <v>281177.93</v>
      </c>
      <c r="P108" s="461">
        <v>7.38983</v>
      </c>
      <c r="Q108" s="25"/>
      <c r="R108" s="26"/>
    </row>
    <row r="109" spans="2:18" s="27" customFormat="1" ht="30" customHeight="1">
      <c r="B109" s="220" t="s">
        <v>197</v>
      </c>
      <c r="C109" s="315" t="s">
        <v>203</v>
      </c>
      <c r="D109" s="256" t="s">
        <v>271</v>
      </c>
      <c r="E109" s="280" t="s">
        <v>61</v>
      </c>
      <c r="F109" s="281" t="s">
        <v>212</v>
      </c>
      <c r="G109" s="282" t="s">
        <v>77</v>
      </c>
      <c r="H109" s="283"/>
      <c r="I109" s="284"/>
      <c r="J109" s="286">
        <v>9512.33</v>
      </c>
      <c r="K109" s="286">
        <f>J109</f>
        <v>9512.33</v>
      </c>
      <c r="L109" s="283"/>
      <c r="M109" s="284"/>
      <c r="N109" s="286">
        <f>J109*P109</f>
        <v>70294.5016039</v>
      </c>
      <c r="O109" s="477">
        <f>SUM(L109:N109)</f>
        <v>70294.5016039</v>
      </c>
      <c r="P109" s="461">
        <v>7.38983</v>
      </c>
      <c r="Q109" s="25"/>
      <c r="R109" s="26"/>
    </row>
    <row r="110" spans="2:18" s="27" customFormat="1" ht="30" customHeight="1">
      <c r="B110" s="220" t="s">
        <v>198</v>
      </c>
      <c r="C110" s="315" t="s">
        <v>204</v>
      </c>
      <c r="D110" s="256" t="s">
        <v>271</v>
      </c>
      <c r="E110" s="280" t="s">
        <v>110</v>
      </c>
      <c r="F110" s="281" t="s">
        <v>111</v>
      </c>
      <c r="G110" s="282" t="s">
        <v>62</v>
      </c>
      <c r="H110" s="283"/>
      <c r="I110" s="284"/>
      <c r="J110" s="284">
        <v>80084.85</v>
      </c>
      <c r="K110" s="286">
        <f>SUM(H110:J110)</f>
        <v>80084.85</v>
      </c>
      <c r="L110" s="283"/>
      <c r="M110" s="284"/>
      <c r="N110" s="284">
        <f aca="true" t="shared" si="11" ref="N110:N129">K110</f>
        <v>80084.85</v>
      </c>
      <c r="O110" s="477">
        <f t="shared" si="10"/>
        <v>80084.85</v>
      </c>
      <c r="P110" s="458"/>
      <c r="Q110" s="25"/>
      <c r="R110" s="26"/>
    </row>
    <row r="111" spans="2:18" s="27" customFormat="1" ht="30" customHeight="1">
      <c r="B111" s="220" t="s">
        <v>199</v>
      </c>
      <c r="C111" s="339" t="s">
        <v>191</v>
      </c>
      <c r="D111" s="256" t="s">
        <v>271</v>
      </c>
      <c r="E111" s="336" t="s">
        <v>98</v>
      </c>
      <c r="F111" s="337" t="s">
        <v>99</v>
      </c>
      <c r="G111" s="338" t="s">
        <v>62</v>
      </c>
      <c r="H111" s="286"/>
      <c r="I111" s="286"/>
      <c r="J111" s="286">
        <v>31991.87</v>
      </c>
      <c r="K111" s="286">
        <f aca="true" t="shared" si="12" ref="K111:K118">SUM(H111:J111)</f>
        <v>31991.87</v>
      </c>
      <c r="L111" s="286"/>
      <c r="M111" s="286"/>
      <c r="N111" s="286">
        <f t="shared" si="11"/>
        <v>31991.87</v>
      </c>
      <c r="O111" s="477">
        <f t="shared" si="10"/>
        <v>31991.87</v>
      </c>
      <c r="P111" s="461"/>
      <c r="Q111" s="25"/>
      <c r="R111" s="26"/>
    </row>
    <row r="112" spans="2:18" s="27" customFormat="1" ht="30" customHeight="1">
      <c r="B112" s="220" t="s">
        <v>200</v>
      </c>
      <c r="C112" s="335" t="s">
        <v>191</v>
      </c>
      <c r="D112" s="256" t="s">
        <v>271</v>
      </c>
      <c r="E112" s="336" t="s">
        <v>98</v>
      </c>
      <c r="F112" s="337" t="s">
        <v>100</v>
      </c>
      <c r="G112" s="338" t="s">
        <v>62</v>
      </c>
      <c r="H112" s="286"/>
      <c r="I112" s="286"/>
      <c r="J112" s="286">
        <v>7185.3</v>
      </c>
      <c r="K112" s="286">
        <f t="shared" si="12"/>
        <v>7185.3</v>
      </c>
      <c r="L112" s="286"/>
      <c r="M112" s="286"/>
      <c r="N112" s="286">
        <f t="shared" si="11"/>
        <v>7185.3</v>
      </c>
      <c r="O112" s="477">
        <f t="shared" si="10"/>
        <v>7185.3</v>
      </c>
      <c r="P112" s="461"/>
      <c r="Q112" s="25"/>
      <c r="R112" s="26"/>
    </row>
    <row r="113" spans="2:18" s="27" customFormat="1" ht="30" customHeight="1">
      <c r="B113" s="220" t="s">
        <v>201</v>
      </c>
      <c r="C113" s="313" t="s">
        <v>191</v>
      </c>
      <c r="D113" s="256" t="s">
        <v>271</v>
      </c>
      <c r="E113" s="259" t="s">
        <v>98</v>
      </c>
      <c r="F113" s="260" t="s">
        <v>102</v>
      </c>
      <c r="G113" s="261" t="s">
        <v>62</v>
      </c>
      <c r="H113" s="286"/>
      <c r="I113" s="286"/>
      <c r="J113" s="286">
        <v>70311.51</v>
      </c>
      <c r="K113" s="286">
        <f t="shared" si="12"/>
        <v>70311.51</v>
      </c>
      <c r="L113" s="286"/>
      <c r="M113" s="286"/>
      <c r="N113" s="286">
        <f t="shared" si="11"/>
        <v>70311.51</v>
      </c>
      <c r="O113" s="477">
        <f aca="true" t="shared" si="13" ref="O113:O118">SUM(L113:N113)</f>
        <v>70311.51</v>
      </c>
      <c r="P113" s="461"/>
      <c r="Q113" s="25"/>
      <c r="R113" s="26"/>
    </row>
    <row r="114" spans="2:18" s="27" customFormat="1" ht="30" customHeight="1">
      <c r="B114" s="220" t="s">
        <v>202</v>
      </c>
      <c r="C114" s="313" t="s">
        <v>191</v>
      </c>
      <c r="D114" s="256" t="s">
        <v>271</v>
      </c>
      <c r="E114" s="259" t="s">
        <v>98</v>
      </c>
      <c r="F114" s="260" t="s">
        <v>103</v>
      </c>
      <c r="G114" s="261" t="s">
        <v>62</v>
      </c>
      <c r="H114" s="286"/>
      <c r="I114" s="286"/>
      <c r="J114" s="286">
        <v>135141.27</v>
      </c>
      <c r="K114" s="286">
        <f t="shared" si="12"/>
        <v>135141.27</v>
      </c>
      <c r="L114" s="286"/>
      <c r="M114" s="286"/>
      <c r="N114" s="286">
        <f t="shared" si="11"/>
        <v>135141.27</v>
      </c>
      <c r="O114" s="477">
        <f t="shared" si="13"/>
        <v>135141.27</v>
      </c>
      <c r="P114" s="461"/>
      <c r="Q114" s="25"/>
      <c r="R114" s="26"/>
    </row>
    <row r="115" spans="2:18" s="27" customFormat="1" ht="30" customHeight="1">
      <c r="B115" s="220" t="s">
        <v>205</v>
      </c>
      <c r="C115" s="313" t="s">
        <v>191</v>
      </c>
      <c r="D115" s="256" t="s">
        <v>271</v>
      </c>
      <c r="E115" s="259" t="s">
        <v>98</v>
      </c>
      <c r="F115" s="260" t="s">
        <v>104</v>
      </c>
      <c r="G115" s="261" t="s">
        <v>62</v>
      </c>
      <c r="H115" s="286"/>
      <c r="I115" s="286"/>
      <c r="J115" s="286">
        <v>137218.51</v>
      </c>
      <c r="K115" s="286">
        <f t="shared" si="12"/>
        <v>137218.51</v>
      </c>
      <c r="L115" s="286"/>
      <c r="M115" s="286"/>
      <c r="N115" s="286">
        <f t="shared" si="11"/>
        <v>137218.51</v>
      </c>
      <c r="O115" s="477">
        <f t="shared" si="13"/>
        <v>137218.51</v>
      </c>
      <c r="P115" s="461"/>
      <c r="Q115" s="25"/>
      <c r="R115" s="26"/>
    </row>
    <row r="116" spans="1:18" s="27" customFormat="1" ht="30" customHeight="1">
      <c r="A116" s="496">
        <v>675</v>
      </c>
      <c r="B116" s="220" t="s">
        <v>206</v>
      </c>
      <c r="C116" s="313" t="s">
        <v>191</v>
      </c>
      <c r="D116" s="256" t="s">
        <v>271</v>
      </c>
      <c r="E116" s="259" t="s">
        <v>98</v>
      </c>
      <c r="F116" s="260" t="s">
        <v>105</v>
      </c>
      <c r="G116" s="261" t="s">
        <v>62</v>
      </c>
      <c r="H116" s="286"/>
      <c r="I116" s="286"/>
      <c r="J116" s="286">
        <v>43340.25</v>
      </c>
      <c r="K116" s="286">
        <f t="shared" si="12"/>
        <v>43340.25</v>
      </c>
      <c r="L116" s="286"/>
      <c r="M116" s="286"/>
      <c r="N116" s="286">
        <f t="shared" si="11"/>
        <v>43340.25</v>
      </c>
      <c r="O116" s="477">
        <f t="shared" si="13"/>
        <v>43340.25</v>
      </c>
      <c r="P116" s="461"/>
      <c r="Q116" s="25"/>
      <c r="R116" s="26"/>
    </row>
    <row r="117" spans="1:18" s="27" customFormat="1" ht="30" customHeight="1">
      <c r="A117" s="499"/>
      <c r="B117" s="220" t="s">
        <v>207</v>
      </c>
      <c r="C117" s="313" t="s">
        <v>191</v>
      </c>
      <c r="D117" s="256" t="s">
        <v>271</v>
      </c>
      <c r="E117" s="259" t="s">
        <v>98</v>
      </c>
      <c r="F117" s="260" t="s">
        <v>106</v>
      </c>
      <c r="G117" s="261" t="s">
        <v>62</v>
      </c>
      <c r="H117" s="262"/>
      <c r="I117" s="229"/>
      <c r="J117" s="286">
        <v>260581.51</v>
      </c>
      <c r="K117" s="286">
        <f t="shared" si="12"/>
        <v>260581.51</v>
      </c>
      <c r="L117" s="262"/>
      <c r="M117" s="229"/>
      <c r="N117" s="286">
        <f t="shared" si="11"/>
        <v>260581.51</v>
      </c>
      <c r="O117" s="477">
        <f t="shared" si="13"/>
        <v>260581.51</v>
      </c>
      <c r="P117" s="439"/>
      <c r="Q117" s="25"/>
      <c r="R117" s="26"/>
    </row>
    <row r="118" spans="2:18" s="27" customFormat="1" ht="30" customHeight="1">
      <c r="B118" s="220" t="s">
        <v>208</v>
      </c>
      <c r="C118" s="313" t="s">
        <v>191</v>
      </c>
      <c r="D118" s="256" t="s">
        <v>271</v>
      </c>
      <c r="E118" s="259" t="s">
        <v>98</v>
      </c>
      <c r="F118" s="260" t="s">
        <v>192</v>
      </c>
      <c r="G118" s="261" t="s">
        <v>62</v>
      </c>
      <c r="H118" s="262"/>
      <c r="I118" s="229"/>
      <c r="J118" s="286">
        <v>1808741.97</v>
      </c>
      <c r="K118" s="286">
        <f t="shared" si="12"/>
        <v>1808741.97</v>
      </c>
      <c r="L118" s="262"/>
      <c r="M118" s="229"/>
      <c r="N118" s="286">
        <f t="shared" si="11"/>
        <v>1808741.97</v>
      </c>
      <c r="O118" s="477">
        <f t="shared" si="13"/>
        <v>1808741.97</v>
      </c>
      <c r="P118" s="439"/>
      <c r="Q118" s="25"/>
      <c r="R118" s="26"/>
    </row>
    <row r="119" spans="2:18" s="27" customFormat="1" ht="30" customHeight="1">
      <c r="B119" s="220" t="s">
        <v>209</v>
      </c>
      <c r="C119" s="353" t="s">
        <v>191</v>
      </c>
      <c r="D119" s="256" t="s">
        <v>271</v>
      </c>
      <c r="E119" s="259" t="s">
        <v>98</v>
      </c>
      <c r="F119" s="260" t="s">
        <v>193</v>
      </c>
      <c r="G119" s="261" t="s">
        <v>62</v>
      </c>
      <c r="H119" s="262"/>
      <c r="I119" s="229"/>
      <c r="J119" s="286">
        <v>1557080.45</v>
      </c>
      <c r="K119" s="286">
        <f>SUM(H119:J119)</f>
        <v>1557080.45</v>
      </c>
      <c r="L119" s="262"/>
      <c r="M119" s="229"/>
      <c r="N119" s="286">
        <f t="shared" si="11"/>
        <v>1557080.45</v>
      </c>
      <c r="O119" s="477">
        <f>SUM(L119:N119)</f>
        <v>1557080.45</v>
      </c>
      <c r="P119" s="439"/>
      <c r="Q119" s="25"/>
      <c r="R119" s="26"/>
    </row>
    <row r="120" spans="2:18" s="27" customFormat="1" ht="30" customHeight="1">
      <c r="B120" s="220" t="s">
        <v>210</v>
      </c>
      <c r="C120" s="353" t="s">
        <v>233</v>
      </c>
      <c r="D120" s="256" t="s">
        <v>271</v>
      </c>
      <c r="E120" s="280" t="s">
        <v>61</v>
      </c>
      <c r="F120" s="281" t="s">
        <v>118</v>
      </c>
      <c r="G120" s="282" t="s">
        <v>62</v>
      </c>
      <c r="H120" s="283"/>
      <c r="I120" s="284"/>
      <c r="J120" s="286">
        <v>14147.66</v>
      </c>
      <c r="K120" s="286">
        <f>SUM(H120:J120)</f>
        <v>14147.66</v>
      </c>
      <c r="L120" s="283"/>
      <c r="M120" s="284"/>
      <c r="N120" s="286">
        <f t="shared" si="11"/>
        <v>14147.66</v>
      </c>
      <c r="O120" s="477">
        <f>SUM(L120:N120)</f>
        <v>14147.66</v>
      </c>
      <c r="P120" s="439"/>
      <c r="Q120" s="25"/>
      <c r="R120" s="26"/>
    </row>
    <row r="121" spans="2:18" s="27" customFormat="1" ht="30" customHeight="1">
      <c r="B121" s="220" t="s">
        <v>211</v>
      </c>
      <c r="C121" s="353" t="s">
        <v>233</v>
      </c>
      <c r="D121" s="256" t="s">
        <v>271</v>
      </c>
      <c r="E121" s="280" t="s">
        <v>61</v>
      </c>
      <c r="F121" s="281" t="s">
        <v>167</v>
      </c>
      <c r="G121" s="282" t="s">
        <v>62</v>
      </c>
      <c r="H121" s="283"/>
      <c r="I121" s="284"/>
      <c r="J121" s="286">
        <v>14147.66</v>
      </c>
      <c r="K121" s="286">
        <f aca="true" t="shared" si="14" ref="K121:K131">SUM(H121:J121)</f>
        <v>14147.66</v>
      </c>
      <c r="L121" s="283"/>
      <c r="M121" s="284"/>
      <c r="N121" s="286">
        <f t="shared" si="11"/>
        <v>14147.66</v>
      </c>
      <c r="O121" s="477">
        <f>N121</f>
        <v>14147.66</v>
      </c>
      <c r="P121" s="439"/>
      <c r="Q121" s="25"/>
      <c r="R121" s="26"/>
    </row>
    <row r="122" spans="2:18" s="27" customFormat="1" ht="30" customHeight="1">
      <c r="B122" s="220" t="s">
        <v>221</v>
      </c>
      <c r="C122" s="353" t="s">
        <v>233</v>
      </c>
      <c r="D122" s="256" t="s">
        <v>271</v>
      </c>
      <c r="E122" s="280" t="s">
        <v>61</v>
      </c>
      <c r="F122" s="281" t="s">
        <v>236</v>
      </c>
      <c r="G122" s="282" t="s">
        <v>62</v>
      </c>
      <c r="H122" s="283"/>
      <c r="I122" s="284"/>
      <c r="J122" s="286">
        <v>6383.98</v>
      </c>
      <c r="K122" s="286">
        <f t="shared" si="14"/>
        <v>6383.98</v>
      </c>
      <c r="L122" s="283"/>
      <c r="M122" s="284"/>
      <c r="N122" s="286">
        <f t="shared" si="11"/>
        <v>6383.98</v>
      </c>
      <c r="O122" s="477">
        <f aca="true" t="shared" si="15" ref="O122:O129">N122</f>
        <v>6383.98</v>
      </c>
      <c r="P122" s="439"/>
      <c r="Q122" s="25"/>
      <c r="R122" s="26"/>
    </row>
    <row r="123" spans="2:18" s="27" customFormat="1" ht="30" customHeight="1">
      <c r="B123" s="220" t="s">
        <v>222</v>
      </c>
      <c r="C123" s="353" t="s">
        <v>233</v>
      </c>
      <c r="D123" s="256" t="s">
        <v>271</v>
      </c>
      <c r="E123" s="280" t="s">
        <v>61</v>
      </c>
      <c r="F123" s="281" t="s">
        <v>237</v>
      </c>
      <c r="G123" s="282" t="s">
        <v>62</v>
      </c>
      <c r="H123" s="283"/>
      <c r="I123" s="284"/>
      <c r="J123" s="286">
        <v>6383.98</v>
      </c>
      <c r="K123" s="286">
        <f t="shared" si="14"/>
        <v>6383.98</v>
      </c>
      <c r="L123" s="283"/>
      <c r="M123" s="284"/>
      <c r="N123" s="286">
        <f t="shared" si="11"/>
        <v>6383.98</v>
      </c>
      <c r="O123" s="477">
        <f t="shared" si="15"/>
        <v>6383.98</v>
      </c>
      <c r="P123" s="439"/>
      <c r="Q123" s="25"/>
      <c r="R123" s="26"/>
    </row>
    <row r="124" spans="2:18" s="27" customFormat="1" ht="30" customHeight="1">
      <c r="B124" s="220" t="s">
        <v>223</v>
      </c>
      <c r="C124" s="353" t="s">
        <v>233</v>
      </c>
      <c r="D124" s="256" t="s">
        <v>271</v>
      </c>
      <c r="E124" s="280" t="s">
        <v>61</v>
      </c>
      <c r="F124" s="281" t="s">
        <v>118</v>
      </c>
      <c r="G124" s="282" t="s">
        <v>62</v>
      </c>
      <c r="H124" s="283"/>
      <c r="I124" s="284"/>
      <c r="J124" s="286">
        <v>4.17</v>
      </c>
      <c r="K124" s="286">
        <f t="shared" si="14"/>
        <v>4.17</v>
      </c>
      <c r="L124" s="283"/>
      <c r="M124" s="284"/>
      <c r="N124" s="286">
        <f t="shared" si="11"/>
        <v>4.17</v>
      </c>
      <c r="O124" s="477">
        <f t="shared" si="15"/>
        <v>4.17</v>
      </c>
      <c r="P124" s="439"/>
      <c r="Q124" s="25"/>
      <c r="R124" s="26"/>
    </row>
    <row r="125" spans="2:18" s="27" customFormat="1" ht="30" customHeight="1">
      <c r="B125" s="220" t="s">
        <v>224</v>
      </c>
      <c r="C125" s="353" t="s">
        <v>233</v>
      </c>
      <c r="D125" s="256" t="s">
        <v>271</v>
      </c>
      <c r="E125" s="280" t="s">
        <v>61</v>
      </c>
      <c r="F125" s="281" t="s">
        <v>167</v>
      </c>
      <c r="G125" s="282" t="s">
        <v>62</v>
      </c>
      <c r="H125" s="283"/>
      <c r="I125" s="284"/>
      <c r="J125" s="286">
        <v>4.17</v>
      </c>
      <c r="K125" s="286">
        <f t="shared" si="14"/>
        <v>4.17</v>
      </c>
      <c r="L125" s="283"/>
      <c r="M125" s="284"/>
      <c r="N125" s="286">
        <f t="shared" si="11"/>
        <v>4.17</v>
      </c>
      <c r="O125" s="477">
        <f t="shared" si="15"/>
        <v>4.17</v>
      </c>
      <c r="P125" s="439"/>
      <c r="Q125" s="25"/>
      <c r="R125" s="26"/>
    </row>
    <row r="126" spans="2:18" s="27" customFormat="1" ht="30" customHeight="1">
      <c r="B126" s="220" t="s">
        <v>225</v>
      </c>
      <c r="C126" s="353" t="s">
        <v>233</v>
      </c>
      <c r="D126" s="256" t="s">
        <v>271</v>
      </c>
      <c r="E126" s="280" t="s">
        <v>61</v>
      </c>
      <c r="F126" s="281" t="s">
        <v>238</v>
      </c>
      <c r="G126" s="282" t="s">
        <v>62</v>
      </c>
      <c r="H126" s="283"/>
      <c r="I126" s="284"/>
      <c r="J126" s="286">
        <v>8456.97</v>
      </c>
      <c r="K126" s="286">
        <f t="shared" si="14"/>
        <v>8456.97</v>
      </c>
      <c r="L126" s="283"/>
      <c r="M126" s="284"/>
      <c r="N126" s="286">
        <f t="shared" si="11"/>
        <v>8456.97</v>
      </c>
      <c r="O126" s="477">
        <f t="shared" si="15"/>
        <v>8456.97</v>
      </c>
      <c r="P126" s="439"/>
      <c r="Q126" s="25"/>
      <c r="R126" s="26"/>
    </row>
    <row r="127" spans="2:18" s="27" customFormat="1" ht="30" customHeight="1">
      <c r="B127" s="220" t="s">
        <v>226</v>
      </c>
      <c r="C127" s="353" t="s">
        <v>233</v>
      </c>
      <c r="D127" s="256" t="s">
        <v>271</v>
      </c>
      <c r="E127" s="280" t="s">
        <v>61</v>
      </c>
      <c r="F127" s="281" t="s">
        <v>239</v>
      </c>
      <c r="G127" s="282" t="s">
        <v>62</v>
      </c>
      <c r="H127" s="283"/>
      <c r="I127" s="284"/>
      <c r="J127" s="286">
        <v>8456.98</v>
      </c>
      <c r="K127" s="286">
        <f t="shared" si="14"/>
        <v>8456.98</v>
      </c>
      <c r="L127" s="283"/>
      <c r="M127" s="284"/>
      <c r="N127" s="286">
        <f t="shared" si="11"/>
        <v>8456.98</v>
      </c>
      <c r="O127" s="477">
        <f t="shared" si="15"/>
        <v>8456.98</v>
      </c>
      <c r="P127" s="439"/>
      <c r="Q127" s="25"/>
      <c r="R127" s="26"/>
    </row>
    <row r="128" spans="2:18" s="27" customFormat="1" ht="30" customHeight="1">
      <c r="B128" s="220" t="s">
        <v>227</v>
      </c>
      <c r="C128" s="353" t="s">
        <v>233</v>
      </c>
      <c r="D128" s="256" t="s">
        <v>271</v>
      </c>
      <c r="E128" s="280" t="s">
        <v>61</v>
      </c>
      <c r="F128" s="281" t="s">
        <v>140</v>
      </c>
      <c r="G128" s="282" t="s">
        <v>62</v>
      </c>
      <c r="H128" s="283"/>
      <c r="I128" s="284"/>
      <c r="J128" s="286">
        <v>22494.3</v>
      </c>
      <c r="K128" s="286">
        <f t="shared" si="14"/>
        <v>22494.3</v>
      </c>
      <c r="L128" s="283"/>
      <c r="M128" s="284"/>
      <c r="N128" s="286">
        <f t="shared" si="11"/>
        <v>22494.3</v>
      </c>
      <c r="O128" s="477">
        <f t="shared" si="15"/>
        <v>22494.3</v>
      </c>
      <c r="P128" s="439"/>
      <c r="Q128" s="25"/>
      <c r="R128" s="26"/>
    </row>
    <row r="129" spans="2:18" s="27" customFormat="1" ht="30" customHeight="1">
      <c r="B129" s="220" t="s">
        <v>228</v>
      </c>
      <c r="C129" s="353" t="s">
        <v>233</v>
      </c>
      <c r="D129" s="256" t="s">
        <v>271</v>
      </c>
      <c r="E129" s="280" t="s">
        <v>61</v>
      </c>
      <c r="F129" s="281" t="s">
        <v>91</v>
      </c>
      <c r="G129" s="282" t="s">
        <v>62</v>
      </c>
      <c r="H129" s="283"/>
      <c r="I129" s="284"/>
      <c r="J129" s="286">
        <v>19096.9</v>
      </c>
      <c r="K129" s="286">
        <f t="shared" si="14"/>
        <v>19096.9</v>
      </c>
      <c r="L129" s="283"/>
      <c r="M129" s="284"/>
      <c r="N129" s="286">
        <f t="shared" si="11"/>
        <v>19096.9</v>
      </c>
      <c r="O129" s="477">
        <f t="shared" si="15"/>
        <v>19096.9</v>
      </c>
      <c r="P129" s="439"/>
      <c r="Q129" s="25"/>
      <c r="R129" s="26"/>
    </row>
    <row r="130" spans="2:18" s="27" customFormat="1" ht="30" customHeight="1">
      <c r="B130" s="220" t="s">
        <v>229</v>
      </c>
      <c r="C130" s="353" t="s">
        <v>234</v>
      </c>
      <c r="D130" s="256" t="s">
        <v>271</v>
      </c>
      <c r="E130" s="280" t="s">
        <v>61</v>
      </c>
      <c r="F130" s="281" t="s">
        <v>236</v>
      </c>
      <c r="G130" s="282" t="s">
        <v>85</v>
      </c>
      <c r="H130" s="283"/>
      <c r="I130" s="284"/>
      <c r="J130" s="286">
        <v>18366.82</v>
      </c>
      <c r="K130" s="286">
        <f t="shared" si="14"/>
        <v>18366.82</v>
      </c>
      <c r="L130" s="283"/>
      <c r="M130" s="284"/>
      <c r="N130" s="286">
        <v>124315.45</v>
      </c>
      <c r="O130" s="477">
        <f>N130</f>
        <v>124315.45</v>
      </c>
      <c r="P130" s="439">
        <v>6.76848</v>
      </c>
      <c r="Q130" s="25"/>
      <c r="R130" s="26"/>
    </row>
    <row r="131" spans="2:18" s="27" customFormat="1" ht="30" customHeight="1">
      <c r="B131" s="220" t="s">
        <v>230</v>
      </c>
      <c r="C131" s="313" t="s">
        <v>235</v>
      </c>
      <c r="D131" s="256" t="s">
        <v>271</v>
      </c>
      <c r="E131" s="280" t="s">
        <v>151</v>
      </c>
      <c r="F131" s="302" t="s">
        <v>152</v>
      </c>
      <c r="G131" s="282" t="s">
        <v>62</v>
      </c>
      <c r="H131" s="283"/>
      <c r="I131" s="284"/>
      <c r="J131" s="286">
        <v>4035446.43</v>
      </c>
      <c r="K131" s="286">
        <f t="shared" si="14"/>
        <v>4035446.43</v>
      </c>
      <c r="L131" s="283"/>
      <c r="M131" s="284"/>
      <c r="N131" s="286">
        <f>J131</f>
        <v>4035446.43</v>
      </c>
      <c r="O131" s="477">
        <f>N131</f>
        <v>4035446.43</v>
      </c>
      <c r="P131" s="439"/>
      <c r="Q131" s="25"/>
      <c r="R131" s="26"/>
    </row>
    <row r="132" spans="2:18" s="27" customFormat="1" ht="30" customHeight="1">
      <c r="B132" s="220" t="s">
        <v>231</v>
      </c>
      <c r="C132" s="313" t="s">
        <v>249</v>
      </c>
      <c r="D132" s="256" t="s">
        <v>271</v>
      </c>
      <c r="E132" s="280" t="s">
        <v>67</v>
      </c>
      <c r="F132" s="354" t="s">
        <v>251</v>
      </c>
      <c r="G132" s="282" t="s">
        <v>62</v>
      </c>
      <c r="H132" s="283"/>
      <c r="I132" s="284"/>
      <c r="J132" s="286">
        <v>676317.96</v>
      </c>
      <c r="K132" s="286">
        <f aca="true" t="shared" si="16" ref="K132:K139">SUM(H132:J132)</f>
        <v>676317.96</v>
      </c>
      <c r="L132" s="283"/>
      <c r="M132" s="284"/>
      <c r="N132" s="286">
        <v>676317.96</v>
      </c>
      <c r="O132" s="477">
        <f aca="true" t="shared" si="17" ref="O132:O139">SUM(L132:N132)</f>
        <v>676317.96</v>
      </c>
      <c r="P132" s="439"/>
      <c r="Q132" s="25"/>
      <c r="R132" s="26"/>
    </row>
    <row r="133" spans="2:18" s="27" customFormat="1" ht="30" customHeight="1">
      <c r="B133" s="220" t="s">
        <v>232</v>
      </c>
      <c r="C133" s="313" t="s">
        <v>249</v>
      </c>
      <c r="D133" s="256" t="s">
        <v>271</v>
      </c>
      <c r="E133" s="280" t="s">
        <v>67</v>
      </c>
      <c r="F133" s="354" t="s">
        <v>251</v>
      </c>
      <c r="G133" s="282" t="s">
        <v>62</v>
      </c>
      <c r="H133" s="283"/>
      <c r="I133" s="284"/>
      <c r="J133" s="286">
        <v>676317.96</v>
      </c>
      <c r="K133" s="286">
        <f t="shared" si="16"/>
        <v>676317.96</v>
      </c>
      <c r="L133" s="283"/>
      <c r="M133" s="284"/>
      <c r="N133" s="286">
        <v>676317.96</v>
      </c>
      <c r="O133" s="477">
        <f t="shared" si="17"/>
        <v>676317.96</v>
      </c>
      <c r="P133" s="439"/>
      <c r="Q133" s="25"/>
      <c r="R133" s="26"/>
    </row>
    <row r="134" spans="2:18" s="27" customFormat="1" ht="30" customHeight="1">
      <c r="B134" s="220" t="s">
        <v>241</v>
      </c>
      <c r="C134" s="313" t="s">
        <v>249</v>
      </c>
      <c r="D134" s="256" t="s">
        <v>271</v>
      </c>
      <c r="E134" s="280" t="s">
        <v>67</v>
      </c>
      <c r="F134" s="354" t="s">
        <v>253</v>
      </c>
      <c r="G134" s="282" t="s">
        <v>62</v>
      </c>
      <c r="H134" s="283"/>
      <c r="I134" s="284"/>
      <c r="J134" s="286">
        <v>1262050.12</v>
      </c>
      <c r="K134" s="286">
        <f t="shared" si="16"/>
        <v>1262050.12</v>
      </c>
      <c r="L134" s="283"/>
      <c r="M134" s="284"/>
      <c r="N134" s="286">
        <v>1262050.12</v>
      </c>
      <c r="O134" s="477">
        <f t="shared" si="17"/>
        <v>1262050.12</v>
      </c>
      <c r="P134" s="439"/>
      <c r="Q134" s="25"/>
      <c r="R134" s="26"/>
    </row>
    <row r="135" spans="2:18" s="27" customFormat="1" ht="30" customHeight="1">
      <c r="B135" s="220" t="s">
        <v>242</v>
      </c>
      <c r="C135" s="313" t="s">
        <v>249</v>
      </c>
      <c r="D135" s="256" t="s">
        <v>271</v>
      </c>
      <c r="E135" s="280" t="s">
        <v>67</v>
      </c>
      <c r="F135" s="354" t="s">
        <v>253</v>
      </c>
      <c r="G135" s="282" t="s">
        <v>62</v>
      </c>
      <c r="H135" s="283"/>
      <c r="I135" s="284"/>
      <c r="J135" s="286">
        <v>11170.65</v>
      </c>
      <c r="K135" s="286">
        <f t="shared" si="16"/>
        <v>11170.65</v>
      </c>
      <c r="L135" s="283"/>
      <c r="M135" s="284"/>
      <c r="N135" s="286">
        <v>11170.65</v>
      </c>
      <c r="O135" s="477">
        <f t="shared" si="17"/>
        <v>11170.65</v>
      </c>
      <c r="P135" s="439"/>
      <c r="Q135" s="25"/>
      <c r="R135" s="26"/>
    </row>
    <row r="136" spans="2:18" s="27" customFormat="1" ht="30" customHeight="1">
      <c r="B136" s="220" t="s">
        <v>243</v>
      </c>
      <c r="C136" s="313" t="s">
        <v>249</v>
      </c>
      <c r="D136" s="256" t="s">
        <v>271</v>
      </c>
      <c r="E136" s="280" t="s">
        <v>67</v>
      </c>
      <c r="F136" s="354" t="s">
        <v>82</v>
      </c>
      <c r="G136" s="282" t="s">
        <v>62</v>
      </c>
      <c r="H136" s="283"/>
      <c r="I136" s="284"/>
      <c r="J136" s="286">
        <v>280683.03</v>
      </c>
      <c r="K136" s="286">
        <f t="shared" si="16"/>
        <v>280683.03</v>
      </c>
      <c r="L136" s="283"/>
      <c r="M136" s="284"/>
      <c r="N136" s="286">
        <v>280683.03</v>
      </c>
      <c r="O136" s="477">
        <f t="shared" si="17"/>
        <v>280683.03</v>
      </c>
      <c r="P136" s="439"/>
      <c r="Q136" s="25"/>
      <c r="R136" s="26"/>
    </row>
    <row r="137" spans="2:18" s="27" customFormat="1" ht="30" customHeight="1">
      <c r="B137" s="220" t="s">
        <v>244</v>
      </c>
      <c r="C137" s="313" t="s">
        <v>249</v>
      </c>
      <c r="D137" s="256" t="s">
        <v>271</v>
      </c>
      <c r="E137" s="280" t="s">
        <v>67</v>
      </c>
      <c r="F137" s="354" t="s">
        <v>82</v>
      </c>
      <c r="G137" s="282" t="s">
        <v>62</v>
      </c>
      <c r="H137" s="283"/>
      <c r="I137" s="284"/>
      <c r="J137" s="286">
        <v>3230.89</v>
      </c>
      <c r="K137" s="286">
        <f t="shared" si="16"/>
        <v>3230.89</v>
      </c>
      <c r="L137" s="283"/>
      <c r="M137" s="284"/>
      <c r="N137" s="286">
        <v>3230.89</v>
      </c>
      <c r="O137" s="477">
        <f t="shared" si="17"/>
        <v>3230.89</v>
      </c>
      <c r="P137" s="439"/>
      <c r="Q137" s="25"/>
      <c r="R137" s="26"/>
    </row>
    <row r="138" spans="2:18" s="27" customFormat="1" ht="30" customHeight="1">
      <c r="B138" s="220" t="s">
        <v>245</v>
      </c>
      <c r="C138" s="313" t="s">
        <v>249</v>
      </c>
      <c r="D138" s="256" t="s">
        <v>271</v>
      </c>
      <c r="E138" s="280" t="s">
        <v>67</v>
      </c>
      <c r="F138" s="354" t="s">
        <v>254</v>
      </c>
      <c r="G138" s="282" t="s">
        <v>62</v>
      </c>
      <c r="H138" s="283"/>
      <c r="I138" s="284"/>
      <c r="J138" s="286">
        <v>139409.29</v>
      </c>
      <c r="K138" s="286">
        <f t="shared" si="16"/>
        <v>139409.29</v>
      </c>
      <c r="L138" s="283"/>
      <c r="M138" s="284"/>
      <c r="N138" s="286">
        <v>139409.29</v>
      </c>
      <c r="O138" s="477">
        <f t="shared" si="17"/>
        <v>139409.29</v>
      </c>
      <c r="P138" s="439"/>
      <c r="Q138" s="25"/>
      <c r="R138" s="26"/>
    </row>
    <row r="139" spans="2:18" s="27" customFormat="1" ht="30" customHeight="1">
      <c r="B139" s="220" t="s">
        <v>246</v>
      </c>
      <c r="C139" s="313" t="s">
        <v>249</v>
      </c>
      <c r="D139" s="256" t="s">
        <v>271</v>
      </c>
      <c r="E139" s="280" t="s">
        <v>67</v>
      </c>
      <c r="F139" s="359" t="s">
        <v>255</v>
      </c>
      <c r="G139" s="282" t="s">
        <v>62</v>
      </c>
      <c r="H139" s="283"/>
      <c r="I139" s="284"/>
      <c r="J139" s="286">
        <v>139409.29</v>
      </c>
      <c r="K139" s="286">
        <f t="shared" si="16"/>
        <v>139409.29</v>
      </c>
      <c r="L139" s="283"/>
      <c r="M139" s="284"/>
      <c r="N139" s="286">
        <v>139409.29</v>
      </c>
      <c r="O139" s="477">
        <f t="shared" si="17"/>
        <v>139409.29</v>
      </c>
      <c r="P139" s="439"/>
      <c r="Q139" s="25"/>
      <c r="R139" s="26"/>
    </row>
    <row r="140" spans="2:18" s="27" customFormat="1" ht="30" customHeight="1">
      <c r="B140" s="220" t="s">
        <v>247</v>
      </c>
      <c r="C140" s="313" t="s">
        <v>256</v>
      </c>
      <c r="D140" s="256" t="s">
        <v>271</v>
      </c>
      <c r="E140" s="280" t="s">
        <v>98</v>
      </c>
      <c r="F140" s="359" t="s">
        <v>99</v>
      </c>
      <c r="G140" s="282" t="s">
        <v>62</v>
      </c>
      <c r="H140" s="283"/>
      <c r="I140" s="284"/>
      <c r="J140" s="286">
        <v>36331.59</v>
      </c>
      <c r="K140" s="286">
        <f>SUM(H140:J140)</f>
        <v>36331.59</v>
      </c>
      <c r="L140" s="283"/>
      <c r="M140" s="284"/>
      <c r="N140" s="286">
        <v>36331.59</v>
      </c>
      <c r="O140" s="477">
        <f>SUM(L140:N140)</f>
        <v>36331.59</v>
      </c>
      <c r="P140" s="439"/>
      <c r="Q140" s="25"/>
      <c r="R140" s="26"/>
    </row>
    <row r="141" spans="2:18" s="27" customFormat="1" ht="30" customHeight="1" thickBot="1">
      <c r="B141" s="224" t="s">
        <v>248</v>
      </c>
      <c r="C141" s="414" t="s">
        <v>256</v>
      </c>
      <c r="D141" s="415" t="s">
        <v>271</v>
      </c>
      <c r="E141" s="355" t="s">
        <v>98</v>
      </c>
      <c r="F141" s="360" t="s">
        <v>100</v>
      </c>
      <c r="G141" s="356" t="s">
        <v>62</v>
      </c>
      <c r="H141" s="357"/>
      <c r="I141" s="358"/>
      <c r="J141" s="328">
        <v>7446.86</v>
      </c>
      <c r="K141" s="328">
        <f>SUM(H141:J141)</f>
        <v>7446.86</v>
      </c>
      <c r="L141" s="357"/>
      <c r="M141" s="358"/>
      <c r="N141" s="328">
        <v>7446.86</v>
      </c>
      <c r="O141" s="478">
        <f>SUM(L141:N141)</f>
        <v>7446.86</v>
      </c>
      <c r="P141" s="462"/>
      <c r="Q141" s="25"/>
      <c r="R141" s="26"/>
    </row>
    <row r="142" spans="2:18" s="27" customFormat="1" ht="30" customHeight="1" thickBot="1">
      <c r="B142" s="419"/>
      <c r="C142" s="420"/>
      <c r="D142" s="421" t="s">
        <v>275</v>
      </c>
      <c r="E142" s="412"/>
      <c r="F142" s="413"/>
      <c r="G142" s="412"/>
      <c r="H142" s="431"/>
      <c r="I142" s="432"/>
      <c r="J142" s="433"/>
      <c r="K142" s="433"/>
      <c r="L142" s="434">
        <f>SUM(L42:L141)</f>
        <v>1846061650.8724084</v>
      </c>
      <c r="M142" s="432">
        <f>SUM(M42:M141)</f>
        <v>97174150.55879116</v>
      </c>
      <c r="N142" s="433">
        <f>SUM(N42:N141)</f>
        <v>28337143.840105407</v>
      </c>
      <c r="O142" s="479">
        <f>SUM(O42:O141)</f>
        <v>1971572945.2677057</v>
      </c>
      <c r="P142" s="438"/>
      <c r="Q142" s="25"/>
      <c r="R142" s="26"/>
    </row>
    <row r="143" spans="2:18" s="27" customFormat="1" ht="30" customHeight="1">
      <c r="B143" s="416">
        <v>1</v>
      </c>
      <c r="C143" s="417" t="s">
        <v>249</v>
      </c>
      <c r="D143" s="418" t="s">
        <v>273</v>
      </c>
      <c r="E143" s="280" t="s">
        <v>67</v>
      </c>
      <c r="F143" s="354" t="s">
        <v>250</v>
      </c>
      <c r="G143" s="282" t="s">
        <v>62</v>
      </c>
      <c r="H143" s="283"/>
      <c r="I143" s="284"/>
      <c r="J143" s="286">
        <v>2738494.76</v>
      </c>
      <c r="K143" s="286">
        <f>SUM(H143:J143)</f>
        <v>2738494.76</v>
      </c>
      <c r="L143" s="283"/>
      <c r="M143" s="284"/>
      <c r="N143" s="286">
        <v>2738494.76</v>
      </c>
      <c r="O143" s="477">
        <f>SUM(L143:N143)</f>
        <v>2738494.76</v>
      </c>
      <c r="P143" s="439"/>
      <c r="Q143" s="25"/>
      <c r="R143" s="26"/>
    </row>
    <row r="144" spans="2:18" s="27" customFormat="1" ht="30" customHeight="1" thickBot="1">
      <c r="B144" s="224" t="s">
        <v>39</v>
      </c>
      <c r="C144" s="414" t="s">
        <v>249</v>
      </c>
      <c r="D144" s="422" t="s">
        <v>273</v>
      </c>
      <c r="E144" s="304" t="s">
        <v>67</v>
      </c>
      <c r="F144" s="423" t="s">
        <v>252</v>
      </c>
      <c r="G144" s="297" t="s">
        <v>62</v>
      </c>
      <c r="H144" s="365"/>
      <c r="I144" s="366"/>
      <c r="J144" s="367">
        <v>2722021.48</v>
      </c>
      <c r="K144" s="367">
        <f>SUM(H144:J144)</f>
        <v>2722021.48</v>
      </c>
      <c r="L144" s="365"/>
      <c r="M144" s="366"/>
      <c r="N144" s="367">
        <v>2722021.48</v>
      </c>
      <c r="O144" s="480">
        <f>SUM(L144:N144)</f>
        <v>2722021.48</v>
      </c>
      <c r="P144" s="440"/>
      <c r="Q144" s="25"/>
      <c r="R144" s="26"/>
    </row>
    <row r="145" spans="2:18" s="27" customFormat="1" ht="30" customHeight="1" thickBot="1">
      <c r="B145" s="419"/>
      <c r="C145" s="420"/>
      <c r="D145" s="421" t="s">
        <v>277</v>
      </c>
      <c r="E145" s="429"/>
      <c r="F145" s="430"/>
      <c r="G145" s="429"/>
      <c r="H145" s="431"/>
      <c r="I145" s="432"/>
      <c r="J145" s="433"/>
      <c r="K145" s="433"/>
      <c r="L145" s="434"/>
      <c r="M145" s="432"/>
      <c r="N145" s="433">
        <f>N143+N144</f>
        <v>5460516.24</v>
      </c>
      <c r="O145" s="479">
        <f>O143+O144</f>
        <v>5460516.24</v>
      </c>
      <c r="P145" s="438"/>
      <c r="Q145" s="25"/>
      <c r="R145" s="26"/>
    </row>
    <row r="146" spans="2:18" s="27" customFormat="1" ht="30" customHeight="1">
      <c r="B146" s="416" t="s">
        <v>36</v>
      </c>
      <c r="C146" s="424" t="s">
        <v>94</v>
      </c>
      <c r="D146" s="425" t="s">
        <v>272</v>
      </c>
      <c r="E146" s="425" t="s">
        <v>95</v>
      </c>
      <c r="F146" s="426" t="s">
        <v>96</v>
      </c>
      <c r="G146" s="427" t="s">
        <v>85</v>
      </c>
      <c r="H146" s="428"/>
      <c r="I146" s="428">
        <v>92200.1</v>
      </c>
      <c r="J146" s="428">
        <v>3076372.74</v>
      </c>
      <c r="K146" s="428">
        <f>SUM(H146:J146)</f>
        <v>3168572.8400000003</v>
      </c>
      <c r="L146" s="428"/>
      <c r="M146" s="428">
        <v>602745.24</v>
      </c>
      <c r="N146" s="428">
        <v>20111356.1</v>
      </c>
      <c r="O146" s="481">
        <f>M146+N146</f>
        <v>20714101.34</v>
      </c>
      <c r="P146" s="441">
        <v>6.53736</v>
      </c>
      <c r="Q146" s="25"/>
      <c r="R146" s="26"/>
    </row>
    <row r="147" spans="2:18" s="27" customFormat="1" ht="30" customHeight="1" thickBot="1">
      <c r="B147" s="224">
        <v>2</v>
      </c>
      <c r="C147" s="264" t="s">
        <v>109</v>
      </c>
      <c r="D147" s="415" t="s">
        <v>272</v>
      </c>
      <c r="E147" s="304" t="s">
        <v>95</v>
      </c>
      <c r="F147" s="364" t="s">
        <v>96</v>
      </c>
      <c r="G147" s="297" t="s">
        <v>62</v>
      </c>
      <c r="H147" s="365"/>
      <c r="I147" s="366"/>
      <c r="J147" s="367">
        <v>1892043.42</v>
      </c>
      <c r="K147" s="270">
        <f>SUM(H147:J147)</f>
        <v>1892043.42</v>
      </c>
      <c r="L147" s="365"/>
      <c r="M147" s="366"/>
      <c r="N147" s="367">
        <v>1892043.42</v>
      </c>
      <c r="O147" s="301">
        <f>SUM(L147:N147)</f>
        <v>1892043.42</v>
      </c>
      <c r="P147" s="440"/>
      <c r="Q147" s="25"/>
      <c r="R147" s="26"/>
    </row>
    <row r="148" spans="1:18" s="27" customFormat="1" ht="30" customHeight="1" thickBot="1">
      <c r="A148" s="496">
        <v>676</v>
      </c>
      <c r="B148" s="419"/>
      <c r="C148" s="420"/>
      <c r="D148" s="421" t="s">
        <v>276</v>
      </c>
      <c r="E148" s="429"/>
      <c r="F148" s="430"/>
      <c r="G148" s="429"/>
      <c r="H148" s="431"/>
      <c r="I148" s="432"/>
      <c r="J148" s="433"/>
      <c r="K148" s="433"/>
      <c r="L148" s="434"/>
      <c r="M148" s="432">
        <f>M146</f>
        <v>602745.24</v>
      </c>
      <c r="N148" s="433">
        <f>N146+N147</f>
        <v>22003399.520000003</v>
      </c>
      <c r="O148" s="479">
        <f>O146+O147</f>
        <v>22606144.759999998</v>
      </c>
      <c r="P148" s="438"/>
      <c r="Q148" s="25"/>
      <c r="R148" s="26"/>
    </row>
    <row r="149" spans="1:18" s="27" customFormat="1" ht="24.75" customHeight="1" thickBot="1">
      <c r="A149" s="499"/>
      <c r="B149" s="404"/>
      <c r="C149" s="405"/>
      <c r="D149" s="406" t="s">
        <v>58</v>
      </c>
      <c r="E149" s="404"/>
      <c r="F149" s="407"/>
      <c r="G149" s="405"/>
      <c r="H149" s="408"/>
      <c r="I149" s="408"/>
      <c r="J149" s="409"/>
      <c r="K149" s="409"/>
      <c r="L149" s="410">
        <f>L142</f>
        <v>1846061650.8724084</v>
      </c>
      <c r="M149" s="410">
        <f>M142+M148</f>
        <v>97776895.79879116</v>
      </c>
      <c r="N149" s="410">
        <f>N142+N145+N148</f>
        <v>55801059.60010541</v>
      </c>
      <c r="O149" s="482">
        <f>SUM(L149:N149)</f>
        <v>1999639606.271305</v>
      </c>
      <c r="P149" s="411"/>
      <c r="Q149" s="25"/>
      <c r="R149" s="26"/>
    </row>
    <row r="150" spans="2:18" s="40" customFormat="1" ht="24.75" customHeight="1" thickBot="1">
      <c r="B150" s="49"/>
      <c r="C150" s="53"/>
      <c r="D150" s="29" t="s">
        <v>29</v>
      </c>
      <c r="E150" s="50"/>
      <c r="F150" s="51"/>
      <c r="G150" s="104"/>
      <c r="H150" s="105"/>
      <c r="I150" s="105"/>
      <c r="J150" s="105"/>
      <c r="K150" s="106"/>
      <c r="L150" s="225">
        <f>L149</f>
        <v>1846061650.8724084</v>
      </c>
      <c r="M150" s="221">
        <f>M149</f>
        <v>97776895.79879116</v>
      </c>
      <c r="N150" s="221">
        <f>N149</f>
        <v>55801059.60010541</v>
      </c>
      <c r="O150" s="222">
        <f>O149</f>
        <v>1999639606.271305</v>
      </c>
      <c r="P150" s="108"/>
      <c r="Q150" s="38"/>
      <c r="R150" s="39"/>
    </row>
    <row r="151" spans="2:18" s="40" customFormat="1" ht="24.75" customHeight="1" thickBot="1">
      <c r="B151" s="115"/>
      <c r="C151" s="50"/>
      <c r="D151" s="29" t="s">
        <v>18</v>
      </c>
      <c r="E151" s="50"/>
      <c r="F151" s="51"/>
      <c r="G151" s="116"/>
      <c r="H151" s="117"/>
      <c r="I151" s="118"/>
      <c r="J151" s="118"/>
      <c r="K151" s="106"/>
      <c r="L151" s="119"/>
      <c r="M151" s="118"/>
      <c r="N151" s="118"/>
      <c r="O151" s="106"/>
      <c r="P151" s="108"/>
      <c r="Q151" s="38"/>
      <c r="R151" s="39"/>
    </row>
    <row r="152" spans="2:18" s="37" customFormat="1" ht="36" customHeight="1" thickBot="1">
      <c r="B152" s="49"/>
      <c r="C152" s="120"/>
      <c r="D152" s="121" t="s">
        <v>21</v>
      </c>
      <c r="E152" s="122"/>
      <c r="F152" s="123"/>
      <c r="G152" s="124"/>
      <c r="H152" s="125"/>
      <c r="I152" s="126"/>
      <c r="J152" s="126"/>
      <c r="K152" s="127"/>
      <c r="L152" s="128"/>
      <c r="M152" s="129"/>
      <c r="N152" s="129"/>
      <c r="O152" s="127"/>
      <c r="P152" s="128"/>
      <c r="Q152" s="41"/>
      <c r="R152" s="32"/>
    </row>
    <row r="153" spans="2:18" s="27" customFormat="1" ht="30" customHeight="1" thickBot="1">
      <c r="B153" s="49"/>
      <c r="C153" s="53"/>
      <c r="D153" s="29" t="s">
        <v>11</v>
      </c>
      <c r="E153" s="50"/>
      <c r="F153" s="51"/>
      <c r="G153" s="130"/>
      <c r="H153" s="105"/>
      <c r="I153" s="105"/>
      <c r="J153" s="105"/>
      <c r="K153" s="106"/>
      <c r="L153" s="107"/>
      <c r="M153" s="105"/>
      <c r="N153" s="105"/>
      <c r="O153" s="106"/>
      <c r="P153" s="108"/>
      <c r="Q153" s="25"/>
      <c r="R153" s="26"/>
    </row>
    <row r="154" spans="2:255" s="184" customFormat="1" ht="30" customHeight="1" thickBot="1">
      <c r="B154" s="173"/>
      <c r="C154" s="174"/>
      <c r="D154" s="175"/>
      <c r="E154" s="176"/>
      <c r="F154" s="177"/>
      <c r="G154" s="178"/>
      <c r="H154" s="179"/>
      <c r="I154" s="180"/>
      <c r="J154" s="180"/>
      <c r="K154" s="181"/>
      <c r="L154" s="179"/>
      <c r="M154" s="180"/>
      <c r="N154" s="180"/>
      <c r="O154" s="181"/>
      <c r="P154" s="463"/>
      <c r="Q154" s="182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83"/>
      <c r="CM154" s="183"/>
      <c r="CN154" s="183"/>
      <c r="CO154" s="183"/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  <c r="DI154" s="183"/>
      <c r="DJ154" s="183"/>
      <c r="DK154" s="183"/>
      <c r="DL154" s="183"/>
      <c r="DM154" s="183"/>
      <c r="DN154" s="183"/>
      <c r="DO154" s="183"/>
      <c r="DP154" s="183"/>
      <c r="DQ154" s="183"/>
      <c r="DR154" s="183"/>
      <c r="DS154" s="183"/>
      <c r="DT154" s="183"/>
      <c r="DU154" s="183"/>
      <c r="DV154" s="183"/>
      <c r="DW154" s="183"/>
      <c r="DX154" s="183"/>
      <c r="DY154" s="183"/>
      <c r="DZ154" s="183"/>
      <c r="EA154" s="183"/>
      <c r="EB154" s="183"/>
      <c r="EC154" s="183"/>
      <c r="ED154" s="183"/>
      <c r="EE154" s="183"/>
      <c r="EF154" s="183"/>
      <c r="EG154" s="183"/>
      <c r="EH154" s="183"/>
      <c r="EI154" s="183"/>
      <c r="EJ154" s="183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  <c r="FI154" s="183"/>
      <c r="FJ154" s="183"/>
      <c r="FK154" s="183"/>
      <c r="FL154" s="183"/>
      <c r="FM154" s="183"/>
      <c r="FN154" s="183"/>
      <c r="FO154" s="183"/>
      <c r="FP154" s="183"/>
      <c r="FQ154" s="183"/>
      <c r="FR154" s="183"/>
      <c r="FS154" s="183"/>
      <c r="FT154" s="183"/>
      <c r="FU154" s="183"/>
      <c r="FV154" s="183"/>
      <c r="FW154" s="183"/>
      <c r="FX154" s="183"/>
      <c r="FY154" s="183"/>
      <c r="FZ154" s="183"/>
      <c r="GA154" s="183"/>
      <c r="GB154" s="183"/>
      <c r="GC154" s="183"/>
      <c r="GD154" s="183"/>
      <c r="GE154" s="183"/>
      <c r="GF154" s="183"/>
      <c r="GG154" s="183"/>
      <c r="GH154" s="183"/>
      <c r="GI154" s="183"/>
      <c r="GJ154" s="183"/>
      <c r="GK154" s="183"/>
      <c r="GL154" s="183"/>
      <c r="GM154" s="183"/>
      <c r="GN154" s="183"/>
      <c r="GO154" s="183"/>
      <c r="GP154" s="183"/>
      <c r="GQ154" s="183"/>
      <c r="GR154" s="183"/>
      <c r="GS154" s="183"/>
      <c r="GT154" s="183"/>
      <c r="GU154" s="183"/>
      <c r="GV154" s="183"/>
      <c r="GW154" s="183"/>
      <c r="GX154" s="183"/>
      <c r="GY154" s="183"/>
      <c r="GZ154" s="183"/>
      <c r="HA154" s="183"/>
      <c r="HB154" s="183"/>
      <c r="HC154" s="183"/>
      <c r="HD154" s="183"/>
      <c r="HE154" s="183"/>
      <c r="HF154" s="183"/>
      <c r="HG154" s="183"/>
      <c r="HH154" s="183"/>
      <c r="HI154" s="183"/>
      <c r="HJ154" s="183"/>
      <c r="HK154" s="183"/>
      <c r="HL154" s="183"/>
      <c r="HM154" s="183"/>
      <c r="HN154" s="183"/>
      <c r="HO154" s="183"/>
      <c r="HP154" s="183"/>
      <c r="HQ154" s="183"/>
      <c r="HR154" s="183"/>
      <c r="HS154" s="183"/>
      <c r="HT154" s="183"/>
      <c r="HU154" s="183"/>
      <c r="HV154" s="183"/>
      <c r="HW154" s="183"/>
      <c r="HX154" s="183"/>
      <c r="HY154" s="183"/>
      <c r="HZ154" s="183"/>
      <c r="IA154" s="183"/>
      <c r="IB154" s="183"/>
      <c r="IC154" s="183"/>
      <c r="ID154" s="183"/>
      <c r="IE154" s="183"/>
      <c r="IF154" s="183"/>
      <c r="IG154" s="183"/>
      <c r="IH154" s="183"/>
      <c r="II154" s="183"/>
      <c r="IJ154" s="183"/>
      <c r="IK154" s="183"/>
      <c r="IL154" s="183"/>
      <c r="IM154" s="183"/>
      <c r="IN154" s="183"/>
      <c r="IO154" s="183"/>
      <c r="IP154" s="183"/>
      <c r="IQ154" s="183"/>
      <c r="IR154" s="183"/>
      <c r="IS154" s="183"/>
      <c r="IT154" s="183"/>
      <c r="IU154" s="183"/>
    </row>
    <row r="155" spans="2:17" s="27" customFormat="1" ht="30" customHeight="1" thickBot="1">
      <c r="B155" s="82"/>
      <c r="C155" s="83"/>
      <c r="D155" s="160"/>
      <c r="E155" s="82"/>
      <c r="F155" s="161"/>
      <c r="G155" s="83"/>
      <c r="H155" s="158"/>
      <c r="I155" s="158"/>
      <c r="J155" s="158"/>
      <c r="K155" s="163"/>
      <c r="L155" s="164"/>
      <c r="M155" s="164"/>
      <c r="N155" s="164"/>
      <c r="O155" s="483"/>
      <c r="P155" s="464"/>
      <c r="Q155" s="26"/>
    </row>
    <row r="156" spans="2:20" s="37" customFormat="1" ht="30" customHeight="1" thickBot="1">
      <c r="B156" s="49"/>
      <c r="C156" s="53"/>
      <c r="D156" s="29" t="s">
        <v>34</v>
      </c>
      <c r="E156" s="50"/>
      <c r="F156" s="51"/>
      <c r="G156" s="52"/>
      <c r="H156" s="131"/>
      <c r="I156" s="105"/>
      <c r="J156" s="105"/>
      <c r="K156" s="106"/>
      <c r="L156" s="35"/>
      <c r="M156" s="96"/>
      <c r="N156" s="96"/>
      <c r="O156" s="97"/>
      <c r="P156" s="108"/>
      <c r="Q156" s="36"/>
      <c r="R156" s="32"/>
      <c r="S156" s="100"/>
      <c r="T156" s="100"/>
    </row>
    <row r="157" spans="2:20" s="37" customFormat="1" ht="30" customHeight="1" thickBot="1">
      <c r="B157" s="520" t="s">
        <v>60</v>
      </c>
      <c r="C157" s="521"/>
      <c r="D157" s="521"/>
      <c r="E157" s="521"/>
      <c r="F157" s="521"/>
      <c r="G157" s="132"/>
      <c r="H157" s="133"/>
      <c r="I157" s="133"/>
      <c r="J157" s="133"/>
      <c r="K157" s="133"/>
      <c r="L157" s="133"/>
      <c r="M157" s="133"/>
      <c r="N157" s="134"/>
      <c r="O157" s="484">
        <f>O18+O40+O156+O150</f>
        <v>2475615984.1727796</v>
      </c>
      <c r="P157" s="465"/>
      <c r="Q157" s="36"/>
      <c r="R157" s="32"/>
      <c r="S157" s="42"/>
      <c r="T157" s="43"/>
    </row>
    <row r="158" spans="2:19" s="37" customFormat="1" ht="30" customHeight="1" thickBot="1">
      <c r="B158" s="520" t="s">
        <v>27</v>
      </c>
      <c r="C158" s="521"/>
      <c r="D158" s="521"/>
      <c r="E158" s="521"/>
      <c r="F158" s="521"/>
      <c r="G158" s="162"/>
      <c r="H158" s="8"/>
      <c r="I158" s="8"/>
      <c r="J158" s="8"/>
      <c r="K158" s="8"/>
      <c r="L158" s="8"/>
      <c r="M158" s="8"/>
      <c r="N158" s="8"/>
      <c r="O158" s="485">
        <f>F178</f>
        <v>207751207.28</v>
      </c>
      <c r="P158" s="466"/>
      <c r="Q158" s="36"/>
      <c r="R158" s="32"/>
      <c r="S158" s="159"/>
    </row>
    <row r="159" spans="2:20" s="37" customFormat="1" ht="30" customHeight="1" thickBot="1">
      <c r="B159" s="520" t="s">
        <v>143</v>
      </c>
      <c r="C159" s="521"/>
      <c r="D159" s="521"/>
      <c r="E159" s="521"/>
      <c r="F159" s="521"/>
      <c r="G159" s="521"/>
      <c r="H159" s="521"/>
      <c r="I159" s="521"/>
      <c r="J159" s="8"/>
      <c r="K159" s="8"/>
      <c r="L159" s="8"/>
      <c r="M159" s="8"/>
      <c r="N159" s="8"/>
      <c r="O159" s="485">
        <f>O157-O158</f>
        <v>2267864776.8927794</v>
      </c>
      <c r="P159" s="467"/>
      <c r="Q159" s="36"/>
      <c r="R159" s="32"/>
      <c r="T159" s="43"/>
    </row>
    <row r="160" spans="2:18" s="27" customFormat="1" ht="30" customHeight="1" thickBot="1">
      <c r="B160" s="59"/>
      <c r="C160" s="60"/>
      <c r="D160" s="61"/>
      <c r="E160" s="62"/>
      <c r="F160" s="62"/>
      <c r="G160" s="62"/>
      <c r="H160" s="63"/>
      <c r="I160" s="63"/>
      <c r="J160" s="63"/>
      <c r="K160" s="63"/>
      <c r="L160" s="63"/>
      <c r="M160" s="63"/>
      <c r="N160" s="63"/>
      <c r="O160" s="486"/>
      <c r="P160" s="468"/>
      <c r="Q160" s="64"/>
      <c r="R160" s="26"/>
    </row>
    <row r="161" spans="2:18" s="24" customFormat="1" ht="30" customHeight="1" thickBot="1">
      <c r="B161" s="65"/>
      <c r="C161" s="66"/>
      <c r="D161" s="67"/>
      <c r="E161" s="65"/>
      <c r="F161" s="65"/>
      <c r="G161" s="65"/>
      <c r="H161" s="68"/>
      <c r="I161" s="69"/>
      <c r="J161" s="69"/>
      <c r="K161" s="68"/>
      <c r="L161" s="69"/>
      <c r="M161" s="506" t="s">
        <v>12</v>
      </c>
      <c r="N161" s="507"/>
      <c r="O161" s="487">
        <f>SUM(O162:O168)</f>
        <v>2475615984.172779</v>
      </c>
      <c r="P161" s="70"/>
      <c r="Q161" s="23"/>
      <c r="R161" s="23"/>
    </row>
    <row r="162" spans="2:18" s="24" customFormat="1" ht="30" customHeight="1">
      <c r="B162" s="65"/>
      <c r="C162" s="66"/>
      <c r="D162" s="67"/>
      <c r="E162" s="65"/>
      <c r="F162" s="65"/>
      <c r="G162" s="65"/>
      <c r="H162" s="154"/>
      <c r="I162" s="154"/>
      <c r="J162" s="69"/>
      <c r="K162" s="154"/>
      <c r="L162" s="155"/>
      <c r="M162" s="508" t="s">
        <v>24</v>
      </c>
      <c r="N162" s="509"/>
      <c r="O162" s="488">
        <f>O40</f>
        <v>274264206.91147447</v>
      </c>
      <c r="P162" s="70"/>
      <c r="Q162" s="23"/>
      <c r="R162" s="23"/>
    </row>
    <row r="163" spans="2:18" s="24" customFormat="1" ht="30" customHeight="1">
      <c r="B163" s="65"/>
      <c r="C163" s="66"/>
      <c r="D163" s="67"/>
      <c r="E163" s="65"/>
      <c r="F163" s="65"/>
      <c r="G163" s="65"/>
      <c r="H163" s="154"/>
      <c r="I163" s="154"/>
      <c r="J163" s="69"/>
      <c r="K163" s="154"/>
      <c r="L163" s="155"/>
      <c r="M163" s="510" t="s">
        <v>30</v>
      </c>
      <c r="N163" s="511"/>
      <c r="O163" s="489">
        <f>O150</f>
        <v>1999639606.271305</v>
      </c>
      <c r="P163" s="70"/>
      <c r="Q163" s="23"/>
      <c r="R163" s="23"/>
    </row>
    <row r="164" spans="2:18" s="24" customFormat="1" ht="30" customHeight="1">
      <c r="B164" s="65"/>
      <c r="C164" s="66"/>
      <c r="D164" s="67"/>
      <c r="E164" s="65"/>
      <c r="F164" s="65"/>
      <c r="G164" s="65"/>
      <c r="H164" s="68"/>
      <c r="I164" s="68"/>
      <c r="J164" s="68"/>
      <c r="K164" s="68"/>
      <c r="L164" s="68"/>
      <c r="M164" s="510" t="s">
        <v>14</v>
      </c>
      <c r="N164" s="511"/>
      <c r="O164" s="489">
        <f>O151</f>
        <v>0</v>
      </c>
      <c r="P164" s="70"/>
      <c r="Q164" s="23"/>
      <c r="R164" s="23"/>
    </row>
    <row r="165" spans="2:18" s="24" customFormat="1" ht="30" customHeight="1">
      <c r="B165" s="65"/>
      <c r="C165" s="54"/>
      <c r="D165" s="55"/>
      <c r="E165" s="56"/>
      <c r="F165" s="56"/>
      <c r="G165" s="57"/>
      <c r="H165" s="68"/>
      <c r="I165" s="68"/>
      <c r="J165" s="68"/>
      <c r="K165" s="68"/>
      <c r="L165" s="68"/>
      <c r="M165" s="510" t="s">
        <v>15</v>
      </c>
      <c r="N165" s="511"/>
      <c r="O165" s="489">
        <f>O18</f>
        <v>201712170.99</v>
      </c>
      <c r="P165" s="70"/>
      <c r="Q165" s="71"/>
      <c r="R165" s="23"/>
    </row>
    <row r="166" spans="2:18" s="24" customFormat="1" ht="30" customHeight="1">
      <c r="B166" s="65"/>
      <c r="C166" s="66"/>
      <c r="D166" s="67"/>
      <c r="E166" s="65"/>
      <c r="F166" s="65"/>
      <c r="G166" s="65"/>
      <c r="H166" s="68"/>
      <c r="I166" s="68"/>
      <c r="J166" s="68"/>
      <c r="K166" s="68"/>
      <c r="L166" s="68"/>
      <c r="M166" s="510" t="s">
        <v>13</v>
      </c>
      <c r="N166" s="511"/>
      <c r="O166" s="489">
        <f>O6</f>
        <v>0</v>
      </c>
      <c r="P166" s="72"/>
      <c r="R166" s="23"/>
    </row>
    <row r="167" spans="2:18" s="24" customFormat="1" ht="30" customHeight="1">
      <c r="B167" s="65"/>
      <c r="C167" s="66"/>
      <c r="D167" s="55"/>
      <c r="G167" s="65"/>
      <c r="H167" s="68"/>
      <c r="I167" s="68"/>
      <c r="J167" s="68"/>
      <c r="K167" s="68"/>
      <c r="L167" s="68"/>
      <c r="M167" s="510" t="s">
        <v>19</v>
      </c>
      <c r="N167" s="511"/>
      <c r="O167" s="490">
        <f>O152</f>
        <v>0</v>
      </c>
      <c r="P167" s="72"/>
      <c r="R167" s="23"/>
    </row>
    <row r="168" spans="2:18" s="24" customFormat="1" ht="30" customHeight="1" thickBot="1">
      <c r="B168" s="65"/>
      <c r="C168" s="66"/>
      <c r="D168" s="55"/>
      <c r="E168" s="73"/>
      <c r="F168" s="73"/>
      <c r="G168" s="65"/>
      <c r="H168" s="68"/>
      <c r="I168" s="68"/>
      <c r="J168" s="68"/>
      <c r="K168" s="68"/>
      <c r="L168" s="68"/>
      <c r="M168" s="504" t="s">
        <v>35</v>
      </c>
      <c r="N168" s="505"/>
      <c r="O168" s="491">
        <f>O156</f>
        <v>0</v>
      </c>
      <c r="P168" s="72"/>
      <c r="R168" s="23"/>
    </row>
    <row r="169" spans="2:18" s="27" customFormat="1" ht="30" customHeight="1">
      <c r="B169" s="46"/>
      <c r="C169" s="46"/>
      <c r="D169" s="46"/>
      <c r="E169" s="46"/>
      <c r="F169" s="46"/>
      <c r="G169" s="46"/>
      <c r="H169" s="46"/>
      <c r="I169" s="74"/>
      <c r="J169" s="74"/>
      <c r="K169" s="74"/>
      <c r="L169" s="74"/>
      <c r="M169" s="74"/>
      <c r="N169" s="74"/>
      <c r="O169" s="74"/>
      <c r="P169" s="75"/>
      <c r="Q169" s="25"/>
      <c r="R169" s="26"/>
    </row>
    <row r="170" spans="2:18" s="27" customFormat="1" ht="30" customHeight="1" thickBot="1">
      <c r="B170" s="519" t="s">
        <v>26</v>
      </c>
      <c r="C170" s="519"/>
      <c r="D170" s="519"/>
      <c r="E170" s="519"/>
      <c r="F170" s="519"/>
      <c r="G170" s="37"/>
      <c r="H170" s="76"/>
      <c r="I170" s="135"/>
      <c r="J170" s="76"/>
      <c r="K170" s="76"/>
      <c r="L170" s="76"/>
      <c r="M170" s="78"/>
      <c r="N170" s="76"/>
      <c r="O170" s="78"/>
      <c r="P170" s="80"/>
      <c r="Q170" s="25"/>
      <c r="R170" s="26"/>
    </row>
    <row r="171" spans="2:18" s="27" customFormat="1" ht="30" customHeight="1">
      <c r="B171" s="517" t="s">
        <v>119</v>
      </c>
      <c r="C171" s="518"/>
      <c r="D171" s="518"/>
      <c r="E171" s="518"/>
      <c r="F171" s="136">
        <v>53536.6</v>
      </c>
      <c r="G171" s="26"/>
      <c r="H171" s="76"/>
      <c r="I171" s="77"/>
      <c r="J171" s="78"/>
      <c r="K171" s="79"/>
      <c r="L171" s="76"/>
      <c r="M171" s="76"/>
      <c r="N171" s="78"/>
      <c r="O171" s="79"/>
      <c r="P171" s="80"/>
      <c r="Q171" s="25"/>
      <c r="R171" s="26"/>
    </row>
    <row r="172" spans="2:16" s="27" customFormat="1" ht="30" customHeight="1">
      <c r="B172" s="502" t="s">
        <v>126</v>
      </c>
      <c r="C172" s="503"/>
      <c r="D172" s="503"/>
      <c r="E172" s="503"/>
      <c r="F172" s="81">
        <v>208745.74</v>
      </c>
      <c r="G172" s="26"/>
      <c r="H172" s="26"/>
      <c r="I172" s="78"/>
      <c r="J172" s="79"/>
      <c r="K172" s="76"/>
      <c r="L172" s="76"/>
      <c r="M172" s="78"/>
      <c r="N172" s="79"/>
      <c r="O172" s="80"/>
      <c r="P172" s="26"/>
    </row>
    <row r="173" spans="2:16" s="27" customFormat="1" ht="30" customHeight="1">
      <c r="B173" s="514" t="s">
        <v>157</v>
      </c>
      <c r="C173" s="515"/>
      <c r="D173" s="515"/>
      <c r="E173" s="516"/>
      <c r="F173" s="306">
        <v>55991.55</v>
      </c>
      <c r="G173" s="26"/>
      <c r="H173" s="26"/>
      <c r="I173" s="78"/>
      <c r="J173" s="79"/>
      <c r="K173" s="76"/>
      <c r="L173" s="76"/>
      <c r="M173" s="78"/>
      <c r="N173" s="79"/>
      <c r="O173" s="80"/>
      <c r="P173" s="26"/>
    </row>
    <row r="174" spans="2:16" s="27" customFormat="1" ht="30" customHeight="1">
      <c r="B174" s="500" t="s">
        <v>158</v>
      </c>
      <c r="C174" s="501"/>
      <c r="D174" s="501"/>
      <c r="E174" s="501"/>
      <c r="F174" s="156">
        <v>53869081.51</v>
      </c>
      <c r="G174" s="26"/>
      <c r="H174" s="26"/>
      <c r="I174" s="78"/>
      <c r="J174" s="79"/>
      <c r="K174" s="76"/>
      <c r="L174" s="76"/>
      <c r="M174" s="78"/>
      <c r="N174" s="79"/>
      <c r="O174" s="80"/>
      <c r="P174" s="26"/>
    </row>
    <row r="175" spans="1:16" s="27" customFormat="1" ht="30" customHeight="1">
      <c r="A175" s="496">
        <v>677</v>
      </c>
      <c r="B175" s="500" t="s">
        <v>265</v>
      </c>
      <c r="C175" s="501"/>
      <c r="D175" s="501"/>
      <c r="E175" s="501"/>
      <c r="F175" s="156">
        <v>80109599.03999999</v>
      </c>
      <c r="G175" s="26"/>
      <c r="H175" s="26"/>
      <c r="I175" s="78"/>
      <c r="J175" s="79"/>
      <c r="K175" s="76"/>
      <c r="L175" s="76"/>
      <c r="M175" s="78"/>
      <c r="N175" s="79"/>
      <c r="O175" s="80"/>
      <c r="P175" s="26"/>
    </row>
    <row r="176" spans="1:16" s="27" customFormat="1" ht="30" customHeight="1">
      <c r="A176" s="499"/>
      <c r="B176" s="500" t="s">
        <v>266</v>
      </c>
      <c r="C176" s="501"/>
      <c r="D176" s="501"/>
      <c r="E176" s="501"/>
      <c r="F176" s="156">
        <v>63078931.78</v>
      </c>
      <c r="G176" s="26"/>
      <c r="H176" s="26"/>
      <c r="I176" s="78"/>
      <c r="J176" s="79"/>
      <c r="K176" s="76"/>
      <c r="L176" s="76"/>
      <c r="M176" s="78"/>
      <c r="N176" s="79"/>
      <c r="O176" s="80"/>
      <c r="P176" s="26"/>
    </row>
    <row r="177" spans="2:16" s="27" customFormat="1" ht="30" customHeight="1" thickBot="1">
      <c r="B177" s="500" t="s">
        <v>274</v>
      </c>
      <c r="C177" s="501"/>
      <c r="D177" s="501"/>
      <c r="E177" s="501"/>
      <c r="F177" s="156">
        <v>10375321.06</v>
      </c>
      <c r="G177" s="26"/>
      <c r="H177" s="26"/>
      <c r="I177" s="78"/>
      <c r="J177" s="79"/>
      <c r="K177" s="76"/>
      <c r="L177" s="76"/>
      <c r="M177" s="78"/>
      <c r="N177" s="79"/>
      <c r="O177" s="80"/>
      <c r="P177" s="26"/>
    </row>
    <row r="178" spans="2:18" s="27" customFormat="1" ht="30" customHeight="1" thickBot="1">
      <c r="B178" s="512" t="s">
        <v>12</v>
      </c>
      <c r="C178" s="513"/>
      <c r="D178" s="513"/>
      <c r="E178" s="513"/>
      <c r="F178" s="157">
        <f>SUM(F171:F177)</f>
        <v>207751207.28</v>
      </c>
      <c r="G178" s="32"/>
      <c r="H178" s="78"/>
      <c r="I178" s="172"/>
      <c r="J178" s="78"/>
      <c r="K178" s="76"/>
      <c r="L178" s="76"/>
      <c r="M178" s="76"/>
      <c r="N178" s="78"/>
      <c r="O178" s="76"/>
      <c r="P178" s="80"/>
      <c r="Q178" s="25"/>
      <c r="R178" s="26"/>
    </row>
    <row r="179" spans="2:18" s="140" customFormat="1" ht="30" customHeight="1">
      <c r="B179" s="137"/>
      <c r="C179" s="138"/>
      <c r="D179" s="139"/>
      <c r="F179" s="137"/>
      <c r="G179" s="137"/>
      <c r="H179" s="137"/>
      <c r="I179" s="141"/>
      <c r="J179" s="142"/>
      <c r="K179" s="142"/>
      <c r="L179" s="142"/>
      <c r="M179" s="142"/>
      <c r="N179" s="142"/>
      <c r="O179" s="142"/>
      <c r="P179" s="143"/>
      <c r="Q179" s="144"/>
      <c r="R179" s="145"/>
    </row>
    <row r="180" spans="2:18" s="140" customFormat="1" ht="30" customHeight="1">
      <c r="B180" s="137"/>
      <c r="C180" s="138"/>
      <c r="D180" s="139"/>
      <c r="E180" s="137"/>
      <c r="F180" s="137"/>
      <c r="G180" s="137"/>
      <c r="H180" s="137"/>
      <c r="I180" s="146"/>
      <c r="J180" s="142"/>
      <c r="K180" s="142"/>
      <c r="L180" s="142"/>
      <c r="M180" s="142"/>
      <c r="N180" s="142"/>
      <c r="O180" s="142"/>
      <c r="P180" s="143"/>
      <c r="Q180" s="144"/>
      <c r="R180" s="145"/>
    </row>
    <row r="181" spans="2:18" s="153" customFormat="1" ht="30" customHeight="1">
      <c r="B181" s="147"/>
      <c r="C181" s="148"/>
      <c r="D181" s="149"/>
      <c r="E181" s="147"/>
      <c r="F181" s="147"/>
      <c r="G181" s="147"/>
      <c r="H181" s="150"/>
      <c r="I181" s="150"/>
      <c r="J181" s="150"/>
      <c r="K181" s="150"/>
      <c r="L181" s="150"/>
      <c r="M181" s="150"/>
      <c r="N181" s="150"/>
      <c r="O181" s="150"/>
      <c r="P181" s="151"/>
      <c r="Q181" s="144"/>
      <c r="R181" s="152"/>
    </row>
    <row r="182" ht="30" customHeight="1">
      <c r="E182" s="3"/>
    </row>
    <row r="183" spans="2:18" s="171" customFormat="1" ht="30" customHeight="1">
      <c r="B183" s="165"/>
      <c r="C183" s="166"/>
      <c r="D183" s="167"/>
      <c r="E183" s="165"/>
      <c r="F183" s="165"/>
      <c r="G183" s="165"/>
      <c r="H183" s="168"/>
      <c r="I183" s="168"/>
      <c r="J183" s="168"/>
      <c r="K183" s="168"/>
      <c r="L183" s="168"/>
      <c r="M183" s="168"/>
      <c r="N183" s="168"/>
      <c r="O183" s="168"/>
      <c r="P183" s="169"/>
      <c r="Q183" s="2"/>
      <c r="R183" s="170"/>
    </row>
    <row r="184" spans="2:18" s="171" customFormat="1" ht="30" customHeight="1">
      <c r="B184" s="165"/>
      <c r="C184" s="166"/>
      <c r="D184" s="167"/>
      <c r="E184" s="165"/>
      <c r="F184" s="165"/>
      <c r="G184" s="165"/>
      <c r="H184" s="168"/>
      <c r="I184" s="168"/>
      <c r="J184" s="168"/>
      <c r="K184" s="168"/>
      <c r="L184" s="168"/>
      <c r="M184" s="168"/>
      <c r="N184" s="168"/>
      <c r="O184" s="168"/>
      <c r="P184" s="169"/>
      <c r="Q184" s="2"/>
      <c r="R184" s="170"/>
    </row>
    <row r="185" spans="2:18" s="171" customFormat="1" ht="30" customHeight="1">
      <c r="B185" s="165"/>
      <c r="C185" s="166"/>
      <c r="D185" s="167"/>
      <c r="E185" s="165"/>
      <c r="F185" s="165"/>
      <c r="G185" s="165"/>
      <c r="H185" s="168"/>
      <c r="I185" s="168"/>
      <c r="J185" s="168"/>
      <c r="K185" s="168"/>
      <c r="L185" s="168"/>
      <c r="M185" s="168"/>
      <c r="N185" s="168"/>
      <c r="O185" s="168"/>
      <c r="P185" s="169"/>
      <c r="Q185" s="2"/>
      <c r="R185" s="170"/>
    </row>
    <row r="186" spans="2:18" s="171" customFormat="1" ht="30" customHeight="1">
      <c r="B186" s="165"/>
      <c r="C186" s="166"/>
      <c r="D186" s="167"/>
      <c r="E186" s="165"/>
      <c r="F186" s="165"/>
      <c r="G186" s="165"/>
      <c r="H186" s="168"/>
      <c r="I186" s="168"/>
      <c r="J186" s="168"/>
      <c r="K186" s="168"/>
      <c r="L186" s="168"/>
      <c r="M186" s="168"/>
      <c r="N186" s="168"/>
      <c r="O186" s="168"/>
      <c r="P186" s="169"/>
      <c r="Q186" s="2"/>
      <c r="R186" s="170"/>
    </row>
    <row r="187" spans="2:18" s="171" customFormat="1" ht="30" customHeight="1">
      <c r="B187" s="165"/>
      <c r="C187" s="166"/>
      <c r="D187" s="167"/>
      <c r="E187" s="165"/>
      <c r="F187" s="165"/>
      <c r="G187" s="165"/>
      <c r="H187" s="168"/>
      <c r="I187" s="168"/>
      <c r="J187" s="168"/>
      <c r="K187" s="168"/>
      <c r="L187" s="168"/>
      <c r="M187" s="168"/>
      <c r="N187" s="168"/>
      <c r="O187" s="168"/>
      <c r="P187" s="169"/>
      <c r="Q187" s="2"/>
      <c r="R187" s="170"/>
    </row>
    <row r="188" spans="2:18" s="171" customFormat="1" ht="30" customHeight="1">
      <c r="B188" s="165"/>
      <c r="C188" s="166"/>
      <c r="D188" s="167"/>
      <c r="E188" s="165"/>
      <c r="F188" s="165"/>
      <c r="G188" s="165"/>
      <c r="H188" s="168"/>
      <c r="I188" s="168"/>
      <c r="J188" s="168"/>
      <c r="K188" s="168"/>
      <c r="L188" s="168"/>
      <c r="M188" s="168"/>
      <c r="N188" s="168"/>
      <c r="O188" s="168"/>
      <c r="P188" s="169"/>
      <c r="Q188" s="2"/>
      <c r="R188" s="170"/>
    </row>
    <row r="189" spans="2:18" s="171" customFormat="1" ht="15.75">
      <c r="B189" s="165"/>
      <c r="C189" s="166"/>
      <c r="D189" s="167"/>
      <c r="E189" s="165"/>
      <c r="F189" s="165"/>
      <c r="G189" s="165"/>
      <c r="H189" s="168"/>
      <c r="I189" s="168"/>
      <c r="J189" s="168"/>
      <c r="K189" s="168"/>
      <c r="L189" s="168"/>
      <c r="M189" s="168"/>
      <c r="N189" s="168"/>
      <c r="O189" s="168"/>
      <c r="P189" s="169"/>
      <c r="Q189" s="2"/>
      <c r="R189" s="170"/>
    </row>
    <row r="190" spans="2:18" s="171" customFormat="1" ht="15.75">
      <c r="B190" s="165"/>
      <c r="C190" s="166"/>
      <c r="D190" s="167"/>
      <c r="E190" s="165"/>
      <c r="F190" s="165"/>
      <c r="G190" s="165"/>
      <c r="H190" s="168"/>
      <c r="I190" s="168"/>
      <c r="J190" s="168"/>
      <c r="K190" s="168"/>
      <c r="L190" s="168"/>
      <c r="M190" s="168"/>
      <c r="N190" s="168"/>
      <c r="O190" s="168"/>
      <c r="P190" s="169"/>
      <c r="Q190" s="2"/>
      <c r="R190" s="170"/>
    </row>
    <row r="191" spans="2:18" s="171" customFormat="1" ht="15.75">
      <c r="B191" s="165"/>
      <c r="C191" s="166"/>
      <c r="D191" s="167"/>
      <c r="E191" s="165"/>
      <c r="F191" s="165"/>
      <c r="G191" s="165"/>
      <c r="H191" s="168"/>
      <c r="I191" s="168"/>
      <c r="J191" s="168"/>
      <c r="K191" s="168"/>
      <c r="L191" s="168"/>
      <c r="M191" s="168"/>
      <c r="N191" s="168"/>
      <c r="O191" s="168"/>
      <c r="P191" s="169"/>
      <c r="Q191" s="2"/>
      <c r="R191" s="170"/>
    </row>
    <row r="192" spans="2:18" s="171" customFormat="1" ht="15.75">
      <c r="B192" s="165"/>
      <c r="C192" s="166"/>
      <c r="D192" s="167"/>
      <c r="E192" s="165"/>
      <c r="F192" s="165"/>
      <c r="G192" s="165"/>
      <c r="H192" s="168"/>
      <c r="I192" s="168"/>
      <c r="J192" s="168"/>
      <c r="K192" s="168"/>
      <c r="L192" s="168"/>
      <c r="M192" s="168"/>
      <c r="N192" s="168"/>
      <c r="O192" s="168"/>
      <c r="P192" s="169"/>
      <c r="Q192" s="2"/>
      <c r="R192" s="170"/>
    </row>
    <row r="193" spans="2:18" s="171" customFormat="1" ht="15.75">
      <c r="B193" s="165"/>
      <c r="C193" s="166"/>
      <c r="D193" s="167"/>
      <c r="E193" s="165"/>
      <c r="F193" s="165"/>
      <c r="G193" s="165"/>
      <c r="H193" s="168"/>
      <c r="I193" s="168"/>
      <c r="J193" s="168"/>
      <c r="K193" s="168"/>
      <c r="L193" s="168"/>
      <c r="M193" s="168"/>
      <c r="N193" s="168"/>
      <c r="O193" s="168"/>
      <c r="P193" s="169"/>
      <c r="Q193" s="2"/>
      <c r="R193" s="170"/>
    </row>
    <row r="194" spans="2:16" ht="15.75">
      <c r="B194" s="165"/>
      <c r="C194" s="166"/>
      <c r="D194" s="167"/>
      <c r="E194" s="165"/>
      <c r="F194" s="165"/>
      <c r="G194" s="165"/>
      <c r="H194" s="168"/>
      <c r="I194" s="168"/>
      <c r="J194" s="168"/>
      <c r="K194" s="168"/>
      <c r="L194" s="168"/>
      <c r="M194" s="168"/>
      <c r="N194" s="168"/>
      <c r="O194" s="168"/>
      <c r="P194" s="169"/>
    </row>
    <row r="195" spans="2:16" ht="15.75">
      <c r="B195" s="165"/>
      <c r="C195" s="166"/>
      <c r="D195" s="167"/>
      <c r="E195" s="165"/>
      <c r="F195" s="165"/>
      <c r="G195" s="165"/>
      <c r="H195" s="168"/>
      <c r="I195" s="168"/>
      <c r="J195" s="168"/>
      <c r="K195" s="168"/>
      <c r="L195" s="168"/>
      <c r="M195" s="168"/>
      <c r="N195" s="168"/>
      <c r="O195" s="168"/>
      <c r="P195" s="169"/>
    </row>
    <row r="196" spans="3:9" ht="15.75">
      <c r="C196" s="166"/>
      <c r="D196" s="167"/>
      <c r="E196" s="165"/>
      <c r="F196" s="165"/>
      <c r="I196" s="168"/>
    </row>
    <row r="197" spans="3:9" ht="15.75">
      <c r="C197" s="166"/>
      <c r="D197" s="167"/>
      <c r="E197" s="165"/>
      <c r="F197" s="165"/>
      <c r="I197" s="168"/>
    </row>
    <row r="198" spans="3:9" ht="15.75">
      <c r="C198" s="166"/>
      <c r="D198" s="167"/>
      <c r="E198" s="165"/>
      <c r="F198" s="165"/>
      <c r="I198" s="168"/>
    </row>
    <row r="199" spans="3:6" ht="15.75">
      <c r="C199" s="166"/>
      <c r="D199" s="167"/>
      <c r="E199" s="165"/>
      <c r="F199" s="165"/>
    </row>
    <row r="200" spans="3:6" ht="15.75">
      <c r="C200" s="166"/>
      <c r="D200" s="167"/>
      <c r="E200" s="165"/>
      <c r="F200" s="165"/>
    </row>
    <row r="201" spans="3:6" ht="15.75">
      <c r="C201" s="166"/>
      <c r="D201" s="167"/>
      <c r="E201" s="165"/>
      <c r="F201" s="165"/>
    </row>
    <row r="202" spans="3:6" ht="15.75">
      <c r="C202" s="166"/>
      <c r="D202" s="167"/>
      <c r="E202" s="165"/>
      <c r="F202" s="165"/>
    </row>
    <row r="206" spans="11:16" ht="15.75">
      <c r="K206" s="312"/>
      <c r="L206" s="312"/>
      <c r="M206" s="312"/>
      <c r="N206" s="312"/>
      <c r="O206" s="312"/>
      <c r="P206" s="312"/>
    </row>
    <row r="207" spans="11:16" ht="15.75">
      <c r="K207" s="312"/>
      <c r="L207" s="312"/>
      <c r="M207" s="312"/>
      <c r="N207" s="312"/>
      <c r="O207" s="312"/>
      <c r="P207" s="312"/>
    </row>
    <row r="211" spans="11:15" ht="15.75">
      <c r="K211" s="312"/>
      <c r="L211" s="312"/>
      <c r="M211" s="312"/>
      <c r="N211" s="312"/>
      <c r="O211" s="312"/>
    </row>
    <row r="212" spans="11:15" ht="15.75">
      <c r="K212" s="312"/>
      <c r="L212" s="312"/>
      <c r="M212" s="312"/>
      <c r="N212" s="312"/>
      <c r="O212" s="312"/>
    </row>
    <row r="216" spans="11:15" ht="15.75">
      <c r="K216" s="312"/>
      <c r="L216" s="312"/>
      <c r="M216" s="312"/>
      <c r="N216" s="312"/>
      <c r="O216" s="312"/>
    </row>
    <row r="217" spans="11:15" ht="15.75">
      <c r="K217" s="312"/>
      <c r="L217" s="312"/>
      <c r="M217" s="312"/>
      <c r="N217" s="312"/>
      <c r="O217" s="312"/>
    </row>
    <row r="218" spans="11:15" ht="15.75">
      <c r="K218" s="312"/>
      <c r="L218" s="312"/>
      <c r="M218" s="312"/>
      <c r="N218" s="312"/>
      <c r="O218" s="312"/>
    </row>
    <row r="219" spans="11:15" ht="15.75">
      <c r="K219" s="312"/>
      <c r="L219" s="312"/>
      <c r="M219" s="312"/>
      <c r="N219" s="312"/>
      <c r="O219" s="312"/>
    </row>
    <row r="220" spans="11:15" ht="15.75">
      <c r="K220" s="312"/>
      <c r="L220" s="312"/>
      <c r="M220" s="312"/>
      <c r="N220" s="312"/>
      <c r="O220" s="312"/>
    </row>
  </sheetData>
  <sheetProtection/>
  <mergeCells count="31">
    <mergeCell ref="B158:F158"/>
    <mergeCell ref="B159:I159"/>
    <mergeCell ref="B1:O1"/>
    <mergeCell ref="B2:O2"/>
    <mergeCell ref="C3:D3"/>
    <mergeCell ref="G3:K3"/>
    <mergeCell ref="L3:O3"/>
    <mergeCell ref="B157:F157"/>
    <mergeCell ref="B178:E178"/>
    <mergeCell ref="B173:E173"/>
    <mergeCell ref="M165:N165"/>
    <mergeCell ref="M166:N166"/>
    <mergeCell ref="M167:N167"/>
    <mergeCell ref="B171:E171"/>
    <mergeCell ref="B175:E175"/>
    <mergeCell ref="B176:E176"/>
    <mergeCell ref="B174:E174"/>
    <mergeCell ref="B170:F170"/>
    <mergeCell ref="B177:E177"/>
    <mergeCell ref="B172:E172"/>
    <mergeCell ref="M168:N168"/>
    <mergeCell ref="M161:N161"/>
    <mergeCell ref="M162:N162"/>
    <mergeCell ref="M163:N163"/>
    <mergeCell ref="M164:N164"/>
    <mergeCell ref="A17:A18"/>
    <mergeCell ref="A52:A53"/>
    <mergeCell ref="A84:A85"/>
    <mergeCell ref="A116:A117"/>
    <mergeCell ref="A148:A149"/>
    <mergeCell ref="A175:A176"/>
  </mergeCells>
  <printOptions horizontalCentered="1"/>
  <pageMargins left="0.1968503937007874" right="0.2755905511811024" top="0.5511811023622047" bottom="0.4330708661417323" header="0.3937007874015748" footer="0.2755905511811024"/>
  <pageSetup horizontalDpi="300" verticalDpi="300" orientation="landscape" paperSize="9" scale="51" r:id="rId1"/>
  <rowBreaks count="1" manualBreakCount="1">
    <brk id="160" max="14" man="1"/>
  </rowBreaks>
  <ignoredErrors>
    <ignoredError sqref="O52 K69 K24 K109 K106 O47 O69 O84 O98 O148 O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mfkor</cp:lastModifiedBy>
  <cp:lastPrinted>2020-05-04T14:09:27Z</cp:lastPrinted>
  <dcterms:created xsi:type="dcterms:W3CDTF">2002-01-16T09:34:38Z</dcterms:created>
  <dcterms:modified xsi:type="dcterms:W3CDTF">2020-05-04T14:32:19Z</dcterms:modified>
  <cp:category/>
  <cp:version/>
  <cp:contentType/>
  <cp:contentStatus/>
</cp:coreProperties>
</file>